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defaultThemeVersion="124226"/>
  <mc:AlternateContent xmlns:mc="http://schemas.openxmlformats.org/markup-compatibility/2006">
    <mc:Choice Requires="x15">
      <x15ac:absPath xmlns:x15ac="http://schemas.microsoft.com/office/spreadsheetml/2010/11/ac" url="https://ahcccs.sharepoint.com/sites/DHCMReimbursement/Shared Documents/Wendy/202410/202410 Final FS/"/>
    </mc:Choice>
  </mc:AlternateContent>
  <xr:revisionPtr revIDLastSave="5" documentId="8_{5B2AFF77-CF73-4E95-BD46-A79F6E7D165B}" xr6:coauthVersionLast="47" xr6:coauthVersionMax="47" xr10:uidLastSave="{E1B046C0-1339-417D-AB00-A52A0D44E5FB}"/>
  <bookViews>
    <workbookView xWindow="11490" yWindow="-21885" windowWidth="38640" windowHeight="21120" tabRatio="833" activeTab="5" xr2:uid="{00000000-000D-0000-FFFF-FFFF00000000}"/>
  </bookViews>
  <sheets>
    <sheet name="Cover" sheetId="14" r:id="rId1"/>
    <sheet name="Structure" sheetId="15" r:id="rId2"/>
    <sheet name="Calculator Instructions" sheetId="13" r:id="rId3"/>
    <sheet name="Interactive Calculator" sheetId="10" r:id="rId4"/>
    <sheet name="DRG Table 2025" sheetId="20" r:id="rId5"/>
    <sheet name="Provider Table 2025" sheetId="19" r:id="rId6"/>
    <sheet name="Out-of-State Provs" sheetId="16" r:id="rId7"/>
  </sheets>
  <definedNames>
    <definedName name="_xlnm._FilterDatabase" localSheetId="4" hidden="1">'DRG Table 2025'!$A$8:$I$1282</definedName>
    <definedName name="_xlnm._FilterDatabase" localSheetId="3" hidden="1">'Interactive Calculator'!#REF!</definedName>
    <definedName name="_xlnm._FilterDatabase" localSheetId="5" hidden="1">'Provider Table 2025'!$E$1:$E$77</definedName>
    <definedName name="_PRIVIA_COMMENT_DF2A9CCF_274F_46E8_85B6_" localSheetId="3">'Interactive Calculator'!$E$52</definedName>
    <definedName name="_tab1" localSheetId="4">#REF!</definedName>
    <definedName name="_tab1" localSheetId="5">#REF!</definedName>
    <definedName name="_tab1">#REF!</definedName>
    <definedName name="_tab2" localSheetId="4">#REF!</definedName>
    <definedName name="_tab2" localSheetId="5">#REF!</definedName>
    <definedName name="_tab2">#REF!</definedName>
    <definedName name="_tab3" localSheetId="4">#REF!</definedName>
    <definedName name="_tab3" localSheetId="5">#REF!</definedName>
    <definedName name="_tab3">#REF!</definedName>
    <definedName name="_tab4" localSheetId="4">#REF!</definedName>
    <definedName name="_tab4" localSheetId="5">#REF!</definedName>
    <definedName name="_tab4">#REF!</definedName>
    <definedName name="age_adj" localSheetId="4">#REF!</definedName>
    <definedName name="age_adj" localSheetId="5">#REF!</definedName>
    <definedName name="age_adj">#REF!</definedName>
    <definedName name="APRDRG_v26" localSheetId="4">#REF!</definedName>
    <definedName name="APRDRG_v26" localSheetId="5">#REF!</definedName>
    <definedName name="APRDRG_v26">#REF!</definedName>
    <definedName name="CCR" localSheetId="4">#REF!</definedName>
    <definedName name="CCR" localSheetId="5">#REF!</definedName>
    <definedName name="CCR">'Interactive Calculator'!#REF!</definedName>
    <definedName name="Cost_Out_Thresh" localSheetId="4">#REF!</definedName>
    <definedName name="Cost_Out_Thresh" localSheetId="5">#REF!</definedName>
    <definedName name="Cost_Out_Thresh">'Interactive Calculator'!#REF!</definedName>
    <definedName name="cost_thresh" localSheetId="4">#REF!</definedName>
    <definedName name="cost_thresh" localSheetId="5">#REF!</definedName>
    <definedName name="cost_thresh">#REF!</definedName>
    <definedName name="Cov_chg" localSheetId="4">#REF!</definedName>
    <definedName name="Cov_chg" localSheetId="5">#REF!</definedName>
    <definedName name="Cov_chg">'Interactive Calculator'!$E$7</definedName>
    <definedName name="Cov_days" localSheetId="4">#REF!</definedName>
    <definedName name="Cov_days" localSheetId="5">#REF!</definedName>
    <definedName name="Cov_days">'Interactive Calculator'!#REF!</definedName>
    <definedName name="day_pay" localSheetId="4">#REF!</definedName>
    <definedName name="day_pay" localSheetId="5">#REF!</definedName>
    <definedName name="day_pay">#REF!</definedName>
    <definedName name="day_thresh" localSheetId="4">#REF!</definedName>
    <definedName name="day_thresh" localSheetId="5">#REF!</definedName>
    <definedName name="day_thresh">#REF!</definedName>
    <definedName name="Disch_stat" localSheetId="4">#REF!</definedName>
    <definedName name="Disch_stat" localSheetId="5">#REF!</definedName>
    <definedName name="Disch_stat">'Interactive Calculator'!$E$16</definedName>
    <definedName name="DRG_base" localSheetId="4">#REF!</definedName>
    <definedName name="DRG_base" localSheetId="5">#REF!</definedName>
    <definedName name="DRG_base">#REF!</definedName>
    <definedName name="DRG_Base_Pay" localSheetId="4">#REF!</definedName>
    <definedName name="DRG_Base_Pay" localSheetId="5">#REF!</definedName>
    <definedName name="DRG_Base_Pay">'Interactive Calculator'!$E$48</definedName>
    <definedName name="DRG_Base_Pay_w_MedEd" localSheetId="4">#REF!</definedName>
    <definedName name="DRG_Base_Pay_w_MedEd" localSheetId="5">#REF!</definedName>
    <definedName name="DRG_Base_Pay_w_MedEd">'Interactive Calculator'!#REF!</definedName>
    <definedName name="DRG_out_thresh" localSheetId="4">#REF!</definedName>
    <definedName name="DRG_out_thresh" localSheetId="5">#REF!</definedName>
    <definedName name="DRG_out_thresh">'Interactive Calculator'!#REF!</definedName>
    <definedName name="LOS" localSheetId="4">#REF!</definedName>
    <definedName name="LOS" localSheetId="5">#REF!</definedName>
    <definedName name="LOS">'Interactive Calculator'!#REF!</definedName>
    <definedName name="Marginal_cost" localSheetId="4">#REF!</definedName>
    <definedName name="Marginal_cost" localSheetId="5">#REF!</definedName>
    <definedName name="Marginal_cost">'Interactive Calculator'!#REF!</definedName>
    <definedName name="Marginal_cost_percent" localSheetId="4">#REF!</definedName>
    <definedName name="Marginal_cost_percent" localSheetId="5">#REF!</definedName>
    <definedName name="Marginal_cost_percent">'Interactive Calculator'!#REF!</definedName>
    <definedName name="MC" localSheetId="4">#REF!</definedName>
    <definedName name="MC" localSheetId="5">#REF!</definedName>
    <definedName name="MC">#REF!</definedName>
    <definedName name="MC_1" localSheetId="4">#REF!</definedName>
    <definedName name="MC_1" localSheetId="5">#REF!</definedName>
    <definedName name="MC_1">'Interactive Calculator'!#REF!</definedName>
    <definedName name="MC_2" localSheetId="4">#REF!</definedName>
    <definedName name="MC_2" localSheetId="5">#REF!</definedName>
    <definedName name="MC_2">'Interactive Calculator'!#REF!</definedName>
    <definedName name="Natl_ALOS" localSheetId="4">#REF!</definedName>
    <definedName name="Natl_ALOS" localSheetId="5">#REF!</definedName>
    <definedName name="Natl_ALOS">'Interactive Calculator'!#REF!</definedName>
    <definedName name="NICU" localSheetId="4">#REF!</definedName>
    <definedName name="NICU" localSheetId="5">#REF!</definedName>
    <definedName name="NICU">'Interactive Calculator'!#REF!</definedName>
    <definedName name="OLE_LINK2" localSheetId="3">'Interactive Calculator'!#REF!</definedName>
    <definedName name="pol_adj" localSheetId="4">#REF!</definedName>
    <definedName name="pol_adj" localSheetId="5">#REF!</definedName>
    <definedName name="pol_adj">#REF!</definedName>
    <definedName name="_xlnm.Print_Area" localSheetId="3">'Interactive Calculator'!$B$1:$G$77</definedName>
    <definedName name="_xlnm.Print_Titles" localSheetId="2">'Calculator Instructions'!$1:$12</definedName>
    <definedName name="_xlnm.Print_Titles" localSheetId="3">'Interactive Calculator'!$1:$5</definedName>
    <definedName name="_xlnm.Print_Titles" localSheetId="5">'Provider Table 2025'!$1:$1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5" i="10" l="1"/>
  <c r="E44" i="10"/>
  <c r="E43" i="10"/>
  <c r="E42" i="10"/>
  <c r="E41" i="10"/>
  <c r="E40" i="10"/>
  <c r="E39" i="10"/>
  <c r="E37" i="10"/>
  <c r="E36" i="10"/>
  <c r="E35" i="10"/>
  <c r="E34" i="10"/>
  <c r="E33" i="10"/>
  <c r="E32" i="10"/>
  <c r="E75" i="10" l="1"/>
  <c r="E74" i="10"/>
  <c r="E47" i="10"/>
  <c r="E23" i="10"/>
  <c r="E24" i="10" s="1"/>
  <c r="E22" i="10"/>
  <c r="E26" i="10" s="1"/>
  <c r="E50" i="10" s="1"/>
  <c r="B3" i="10"/>
  <c r="B4" i="10" s="1"/>
  <c r="B5" i="10" s="1"/>
  <c r="B6" i="10" s="1"/>
  <c r="B7" i="10" s="1"/>
  <c r="B8" i="10" s="1"/>
  <c r="B9" i="10" s="1"/>
  <c r="B10" i="10" s="1"/>
  <c r="B11" i="10" s="1"/>
  <c r="B12" i="10" s="1"/>
  <c r="B13" i="10" s="1"/>
  <c r="B14" i="10" s="1"/>
  <c r="B15" i="10" s="1"/>
  <c r="B16" i="10" s="1"/>
  <c r="B17" i="10" s="1"/>
  <c r="B18" i="10" s="1"/>
  <c r="B19" i="10" s="1"/>
  <c r="B20" i="10" s="1"/>
  <c r="B21" i="10" s="1"/>
  <c r="B22" i="10" s="1"/>
  <c r="B23" i="10" s="1"/>
  <c r="B24" i="10" s="1"/>
  <c r="B25" i="10" s="1"/>
  <c r="B26" i="10" s="1"/>
  <c r="B27" i="10" s="1"/>
  <c r="B28" i="10" s="1"/>
  <c r="B29" i="10" s="1"/>
  <c r="B30" i="10" s="1"/>
  <c r="B31" i="10" s="1"/>
  <c r="B32" i="10" s="1"/>
  <c r="B33" i="10" s="1"/>
  <c r="B34" i="10" s="1"/>
  <c r="B35" i="10" s="1"/>
  <c r="B36" i="10" s="1"/>
  <c r="B37" i="10" s="1"/>
  <c r="B38" i="10" s="1"/>
  <c r="B39" i="10" s="1"/>
  <c r="B40" i="10" s="1"/>
  <c r="B41" i="10" s="1"/>
  <c r="B42" i="10" s="1"/>
  <c r="B43" i="10" s="1"/>
  <c r="B44" i="10" s="1"/>
  <c r="B45" i="10" s="1"/>
  <c r="B46" i="10" s="1"/>
  <c r="B47" i="10" s="1"/>
  <c r="B48" i="10" s="1"/>
  <c r="B49" i="10" s="1"/>
  <c r="B50" i="10" s="1"/>
  <c r="B51" i="10" s="1"/>
  <c r="B52" i="10" s="1"/>
  <c r="B53" i="10" s="1"/>
  <c r="B54" i="10" s="1"/>
  <c r="B55" i="10" s="1"/>
  <c r="B56" i="10" s="1"/>
  <c r="B57" i="10" s="1"/>
  <c r="B58" i="10" s="1"/>
  <c r="B59" i="10" s="1"/>
  <c r="B60" i="10" s="1"/>
  <c r="B61" i="10" s="1"/>
  <c r="B62" i="10" s="1"/>
  <c r="B63" i="10" s="1"/>
  <c r="B64" i="10" s="1"/>
  <c r="B65" i="10" s="1"/>
  <c r="B66" i="10" s="1"/>
  <c r="B67" i="10" s="1"/>
  <c r="B68" i="10" s="1"/>
  <c r="B69" i="10" s="1"/>
  <c r="B70" i="10" s="1"/>
  <c r="B71" i="10" s="1"/>
  <c r="B72" i="10" s="1"/>
  <c r="B73" i="10" s="1"/>
  <c r="B74" i="10" s="1"/>
  <c r="B75" i="10" s="1"/>
  <c r="B76" i="10" s="1"/>
  <c r="B2" i="10"/>
  <c r="E71" i="10" l="1"/>
  <c r="E62" i="10"/>
  <c r="E70" i="10"/>
  <c r="E48" i="10"/>
  <c r="E56" i="10"/>
  <c r="E53" i="10" l="1"/>
  <c r="E54" i="10" s="1"/>
  <c r="E52" i="10"/>
  <c r="E51" i="10"/>
  <c r="E63" i="10"/>
  <c r="E64" i="10" l="1"/>
  <c r="E65" i="10" s="1"/>
  <c r="E66" i="10" s="1"/>
  <c r="E67" i="10" s="1"/>
  <c r="E57" i="10"/>
  <c r="E58" i="10" s="1"/>
  <c r="E59" i="10" s="1"/>
  <c r="E60" i="10" s="1"/>
  <c r="E68" i="10" l="1"/>
  <c r="E73" i="10" s="1"/>
  <c r="E76" i="10" s="1"/>
</calcChain>
</file>

<file path=xl/sharedStrings.xml><?xml version="1.0" encoding="utf-8"?>
<sst xmlns="http://schemas.openxmlformats.org/spreadsheetml/2006/main" count="6072" uniqueCount="2205">
  <si>
    <t>Cover Page</t>
  </si>
  <si>
    <t>Change History</t>
  </si>
  <si>
    <t>This spreadsheet is designed to enable interested parties to estimate Arizona Medicaid fee-for-service payment under an APR-DRG payment methodology for acute care inpatient hospital stays covered by Arizona Medicaid.  The calculations in this spreadsheet do not predict payments negotiated between hospitals and Medicaid managed care plans.  The new APR-DRG v38 payment method is effective with discharge dates on or after October 1, 2021.  This calculator spreadsheet is intended to be helpful to users, but it cannot capture all the editing and pricing complexity of the Arizona Medicaid Management Information System (MMIS).  In cases of difference, the MMIS claims processing system is correct.</t>
  </si>
  <si>
    <t xml:space="preserve">The spreadsheet allows calculation of payment for a single claim with the input of only a few data elements.  One of those data elements is the APR-DRG.  The APR-DRG for the hospital stay must be determined outside of this calculator and entered as a data element by the user.  For more information on APR-DRGs, contact 3M Health Information Systems, which developed and maintains the software.  </t>
  </si>
  <si>
    <t>For more background on the Arizona Medicaid DRG pricing method, please see the Arizona provider billing manuals, Arizona Medicaid State Plan, specifically attachment 4.19-A, and the Arizona Medicaid website, https://www.azahcccs.gov/PlansProviders/RatesAndBilling/ManagedCare/DRGbasedpayments.html.</t>
  </si>
  <si>
    <r>
      <t>This spreadsheet includes data obtained through the use of proprietary computer software created, owned and licensed by the 3M Company.  All copyrights in and to the 3M</t>
    </r>
    <r>
      <rPr>
        <b/>
        <i/>
        <vertAlign val="superscript"/>
        <sz val="10"/>
        <color indexed="8"/>
        <rFont val="Arial Narrow"/>
        <family val="2"/>
      </rPr>
      <t>TM</t>
    </r>
    <r>
      <rPr>
        <b/>
        <i/>
        <sz val="10"/>
        <color indexed="8"/>
        <rFont val="Arial Narrow"/>
        <family val="2"/>
      </rPr>
      <t xml:space="preserve"> Software are owned by 3M.  All rights reserved.</t>
    </r>
  </si>
  <si>
    <t>Structure of the Calculator Spreadsheet</t>
  </si>
  <si>
    <t>Cover</t>
  </si>
  <si>
    <t>The "Cover" worksheet contains an introduction to the DRG Calculator and offers websites where interested parties can learn more about the Arizona Medicaid inpatient DRG pricing method.</t>
  </si>
  <si>
    <t>Structure</t>
  </si>
  <si>
    <t>The "Structure" worksheet contains a synopsis of the information provided in the DRG Calculator spreadsheet.</t>
  </si>
  <si>
    <t>Calculator Instructions</t>
  </si>
  <si>
    <t>The "Calculator Instructions" worksheet contains a description of the data that must be entered to estimate the Arizona Medicaid payment amount for an inpatient hospital stay paid via DRGs.  The instructions also describe the calculations being made to determine the payment amount.</t>
  </si>
  <si>
    <t>Interactive Calculator</t>
  </si>
  <si>
    <t>The "Interactive Calculator" worksheet is the primary worksheet in the DRG Calculator spreadsheet.  All other worksheets exist to support the "Interactive Calculator."  The user can enter just a few data elements describing an individual hospital admission at the top of the "Interactive Calculator" and an estimate of the Arizona Medicaid payment for that admission will be displayed at the bottom of the Calculator.</t>
  </si>
  <si>
    <t>DRG Table</t>
  </si>
  <si>
    <t xml:space="preserve">The "DRG Table" worksheet contains a list of the APR-DRG codes and parameters used in pricing individual hospital inpatient stays.  These parameters will be updated each time Arizona Medicaid installs a new version of the DRG Grouper.  APR-DRG codes, descriptions, average lengths of stay, and national relative weights are determined by 3M Health Information Systems.     
</t>
  </si>
  <si>
    <t>Provider Table</t>
  </si>
  <si>
    <t xml:space="preserve">The "Provider Table" worksheet contains a list of all active in-state and high utilization border hospitals that will be paid via the DRG method.  It also includes each provider's numerical parameters used in the DRG pricing calculation.   This worksheet includes the DRG base rate and Medicare wage adjustment factors used to determine and the wage-adjusted DRG base rate, which is used in the payment calculations.  The cost-to-charge ratio is calculated in accordance with A.A.C. R9-22 Article 7. 
</t>
  </si>
  <si>
    <t>Out-of-State Provs</t>
  </si>
  <si>
    <t>The "Out-of-State Provs" worksheet contains the values that should be used for providers who are not specifically listed in the "Provider Table" worksheet.  Generally, these are providers who are not located in the state of Arizona and see a relatively low volume of Arizona Medicaid recipients.</t>
  </si>
  <si>
    <t>Instructions for Interactive Calculator</t>
  </si>
  <si>
    <t>General Comments</t>
  </si>
  <si>
    <r>
      <rPr>
        <b/>
        <sz val="10"/>
        <color theme="6" tint="-0.249977111117893"/>
        <rFont val="Arial Narrow"/>
        <family val="2"/>
      </rPr>
      <t xml:space="preserve">Only the fields highlighted in green need to be populated by the user.  </t>
    </r>
    <r>
      <rPr>
        <sz val="10"/>
        <rFont val="Arial Narrow"/>
        <family val="2"/>
      </rPr>
      <t xml:space="preserve">When that is done, the Calculator will retrieve applicable data elements for the DRG code and for the provider, then calculate the Medicaid allowed amount and payment amount for the hospital stay.  Allowed amount and reimbursement amount are shown at the bottom of the Calculator.  Between these fields and the user entered data all the intermediate calculations used to determine the allowed amount are displayed.  </t>
    </r>
  </si>
  <si>
    <t>Hospitals do not need to submit APR-DRG codes on their claims when billing Arizona Medicaid.  However, users of this DRG Calculator must have a way to identify the appropriate APR-DRG code for a hospital stay and enter the DRG code as one of the data fields needed for calculating Medicaid payment.  Many hospitals purchase APR-DRG grouping software from 3M Health Information Systems which allows them to determine the APR-DRG for individual admissions.  If a hospital in Arizona does not license this software, 3M makes available a website in which information for an individual admission can be entered and the website will return the APR-DRG.</t>
  </si>
  <si>
    <t>This Calculator is intended to mimic the actual DRG pricing calculations within the Arizona Medicaid claims adjudication software application (known as the Medicaid Management Information System, or MMIS).  However, if there is ever a difference in payment amounts calculated through this spreadsheet versus the MMIS, the MMIS is correct.</t>
  </si>
  <si>
    <t>Information About the Hospital Stay (Entered by the User)</t>
  </si>
  <si>
    <t>Col ID</t>
  </si>
  <si>
    <t>Column/Field Name</t>
  </si>
  <si>
    <t>Description</t>
  </si>
  <si>
    <t>E7</t>
  </si>
  <si>
    <t>Covered charges</t>
  </si>
  <si>
    <t xml:space="preserve">Also referred to as "covered charges."  This field equals Form Locator 47 minus Form Locator 48 on the UB-04 paper claim form.  Generally this equals hospital billed amount because there are rarely non-covered charges on a claim.  </t>
  </si>
  <si>
    <t>E8</t>
  </si>
  <si>
    <t>Date of admission</t>
  </si>
  <si>
    <t>This field equals Form Locator 12 on the UB-04 paper claim form.  This is the day the patient was admitted to the hospital for inpatient services.</t>
  </si>
  <si>
    <t>E9</t>
  </si>
  <si>
    <t>From date of service</t>
  </si>
  <si>
    <t>Same value as would be entered into Form Locator 6 on the UB-04 paper claim form.  This identifies the first day of services included on the inpatient claim.  Normally, this value will equal the date of admission.  First date of service and date of admission will be different on continuing interim claims, for which the frequency field within the type of bill is "3".  These two fields will also be different if the patient gains Medicaid eligibility after admission or changes Medicaid payer enrollment after admission.  Hospitals should only bill for days for which the recipient is enrolled for Medicaid services with the payer responsible for payment of the inpatient stay.  That will be the payer with whom the recipient is enrolled on the date of discharge.  In the rare cases where a recipient's enrollment changes during an inpatient stay, the first date of service should equal the first day the recipient was enrolled with the responsible payer.</t>
  </si>
  <si>
    <t>E10</t>
  </si>
  <si>
    <t>Through date of service</t>
  </si>
  <si>
    <t>This field equals Form Locator 6 on the UB-04 paper claim form.  This identifies the date of discharge on the inpatient claim unless submitting an interim claim.  For interim claims this date is the last date of service covered on this claim.  Hospitals should only bill for days for which the recipient is enrolled for Medicaid services with the payer responsible for payment of the inpatient stay.  If a recipient has Medicaid eligibility on admission and loses Medicaid eligibility prior to discharge, then through date of service should equal the last day for which the recipient had Medicaid eligibility.</t>
  </si>
  <si>
    <t>E11</t>
  </si>
  <si>
    <t>Was patient Medicaid eligible on day of admission?</t>
  </si>
  <si>
    <t xml:space="preserve">Values for this field are "Yes" and "No".  If the recipient was eligible for Medicaid services on the date of admission, independent of the particular payer (managed care plan or fee-for-service), then this field should be set to "Yes".  Only if the patient's Medicaid eligibility begins after date of admission and before date of discharge should this field get set to "No". </t>
  </si>
  <si>
    <t>E12</t>
  </si>
  <si>
    <t>Was patient Medicaid eligible on day of discharge?</t>
  </si>
  <si>
    <t>Values for this field are "Yes" and "No".  If the recipient was eligible for Medicaid services on the day of discharge, independent of the particular payer (managed care plan or fee-for-service), then this field should be set to "Yes".  Only if the patient has Medicaid eligibility on the date of admission and loses eligibility prior to discharge should this field get set to "No".  If billing an interim claim because the recipient lost Medicaid eligibility prior to discharge, this field should get set to “Yes” and the claim will price via DRG similar to a full hospital stay even if length of stay is less than the interim claim minimum.</t>
  </si>
  <si>
    <t>E13</t>
  </si>
  <si>
    <t>Is patient an undocumented alien?</t>
  </si>
  <si>
    <t>Values for this field are "Yes" and "No".  These patients are eligible only for emergency services under the Federal Emergency Services Program (FES).</t>
  </si>
  <si>
    <t>E14</t>
  </si>
  <si>
    <t>Medicaid authorized days (i.e. covered days)</t>
  </si>
  <si>
    <t xml:space="preserve">This is the number of days authorized for service.  This field is only used in the DRG payment calculation if the recipient is an undocumented alien.  </t>
  </si>
  <si>
    <t>E15</t>
  </si>
  <si>
    <t>Patient discharge status</t>
  </si>
  <si>
    <t>This field equals Form Locator 17 on the UB-04 paper claim form.  If billing an interim claim, this field must equal 30 (still a patient).  If billing for an acute care inpatient hospital stay in which the recipient was "discharged" to an administrative day stay and did not actually leave the hospital, then this value should be set to 70.</t>
  </si>
  <si>
    <t>E16</t>
  </si>
  <si>
    <t>Patient age (in years)</t>
  </si>
  <si>
    <t>Age of the patient in years on the date of admission.  If the patient is less than 1 year old, this value should be set to 0.</t>
  </si>
  <si>
    <t>E17</t>
  </si>
  <si>
    <t>Other health coverage</t>
  </si>
  <si>
    <t>Amount of money paid by another insurance company prior to Medicaid receiving the claim.  This should include payments from Medicare only if Medicaid is the primary payer for this hospital stay and some ancillary services were paid by Medicare Part B.  In contrast, when a recipient is dually eligible for Medicare Part A and Medicaid, Medicare is the primary payer, and the claim submitted to Medicaid is called a "crossover" claim for which Medicaid only pays the sum of Medicare deductible and coinsurance.  Crossover claims do not get paid a DRG payment amount.</t>
  </si>
  <si>
    <t>E18</t>
  </si>
  <si>
    <t>Patient liability</t>
  </si>
  <si>
    <t>Amount of payment due from the recipient to the hospital, if applicable.</t>
  </si>
  <si>
    <t>E19</t>
  </si>
  <si>
    <t>Provider Medicaid ID</t>
  </si>
  <si>
    <t xml:space="preserve">Six-digit Medicaid provider ID.  All in-state and high volume out of state hospitals will have their provider ID listed in the "Provider Table" and values will be retrieved from the "Provider Table" based on the value entered in the Provider Medicaid ID field.  If the provider is located outside the state of Arizona and rarely sees patients covered by Arizona Medicaid, then a value of "OOS" should be entered in this field.  This will result in default DRG pricing parameters being retrieved from the "Out-of-State Provs" worksheet.   </t>
  </si>
  <si>
    <t>E20</t>
  </si>
  <si>
    <t>APR-DRG</t>
  </si>
  <si>
    <t>Five character value consisting of a 3-digit base DRG code, followed a dash, followed by a 1-digit severity of illness.  When determining the applicable APR-DRG code for an inpatient hospital stay, users should take care to ensure the version of APR-DRG grouping they employ matches the version used by AHCCCS.  
For newborns, AHCCCS intends to use birth weight option 1, "Entered in the birth weight field only" which indicates birth weight of a newborn is communicated through value code 54 and an associated value amount which is the birth weight in grams.</t>
  </si>
  <si>
    <t>Length of Stay Calculation</t>
  </si>
  <si>
    <t>E22</t>
  </si>
  <si>
    <t>Length of stay admit to discharge</t>
  </si>
  <si>
    <t>This value is used in determination of payment method (when to drop to OPFS) and in determination of the partial eligibility proration factor when a recipient gains Medicaid eligibility after admission.  The last day of service (Through Date) is counted towards the length of stay only on interim claims (discharge status = 30) and claims in which the recipient expires in the hospital (discharge status = 20).</t>
  </si>
  <si>
    <t>E23</t>
  </si>
  <si>
    <t>Length of stay From DOS to Through DOS</t>
  </si>
  <si>
    <t>This value is used in the calculation of Medicaid payable days, interim claim payment, and determination of the partial eligibility proration factor when a recipient loses Medicaid eligibility prior to discharge.  The last day of service (Through Date) is counted towards the length of stay only on interim claims (discharge status = 30) and claims in which the recipient expires in the hospital (discharge status = 20).</t>
  </si>
  <si>
    <t>E24</t>
  </si>
  <si>
    <t>Medicaid payable days</t>
  </si>
  <si>
    <t>This value is used in the calculation of the transfer base payment and in determination of the partial eligibility proration factor in all three partial eligibility scenarios - undocumented alien, eligibility gained after admission, and eligibility lost after discharge.</t>
  </si>
  <si>
    <t>Pricing Method</t>
  </si>
  <si>
    <t>E26</t>
  </si>
  <si>
    <t>Pricing method</t>
  </si>
  <si>
    <t>Three values are possible - "Price DRG", "Price interim claim" and "Price OPFS".  If the value is "Price DRG" or "Price interim claim" then the DRG Calculator will determine a payment amount.  If the value in this cell is "Price OPFS" then the DRG Calculator will not estimate the payment amount.  "OPFS" stands for "Outpatient Payment Fee Schedule."  Inpatient claims with the same admit and discharge for which the patient did not expire in the hospital will be priced using the OPFS.</t>
  </si>
  <si>
    <t>Payment Policy Parameters Set by AHCCCS</t>
  </si>
  <si>
    <t>E28 - E30</t>
  </si>
  <si>
    <t>Policy parameters</t>
  </si>
  <si>
    <t>Generally, these parameters are reviewed and set at the beginning of each AHCCCS rate period, beginning on October 1st of each year and are applicable for the entire rate year.</t>
  </si>
  <si>
    <t>APR-DRG Information</t>
  </si>
  <si>
    <t>E32 - E37</t>
  </si>
  <si>
    <t>APR-DRG pricing parameters</t>
  </si>
  <si>
    <t>Values in this section are retrieved from the worksheet called "DRG Table" based on the DRG code entered in cell E20.</t>
  </si>
  <si>
    <t>Hospital Information</t>
  </si>
  <si>
    <t>E39 - E45</t>
  </si>
  <si>
    <t>Hospital pricing parameters</t>
  </si>
  <si>
    <t>Values in this section are retrieved from the worksheet called "Provider Table" based on the Medicaid provider ID entered in cell E19.  If the value in cell E19 is "OOS" then values in this section are retrieved from the worksheet called "Out-of-State Provs."  All in-state and high-Medicaid-volume out-of-state hospitals are be included in the "Provider Table."</t>
  </si>
  <si>
    <t>DRG Pricing Calculation</t>
  </si>
  <si>
    <t>E47</t>
  </si>
  <si>
    <t>Maximum of age/service adjustor</t>
  </si>
  <si>
    <t>This is the maximum of the service and age policy adjustors applicable for the patient age and the APR-DRG assigned to the claim.</t>
  </si>
  <si>
    <t>E48</t>
  </si>
  <si>
    <t>Pre-Transfer DRG base payment</t>
  </si>
  <si>
    <t>This value is used in further calculations unless it gets overridden by the Transfer Base Payment in cell E53.  It equals hospital base rate times DRG relative weight times applicable policy adjustors.</t>
  </si>
  <si>
    <t>E50 - E52</t>
  </si>
  <si>
    <t>Transfer Base Payment</t>
  </si>
  <si>
    <t xml:space="preserve">The Transfer Policy only applies if the value in cell E51 is "Yes".  This indicates the discharge status is one included in the transfer policy and the APR-DRG code is not a transfer-specific DRG.  The Transfer Base Payment is calculated in a per-diem type of calculation in which the per diem amount is determined using the Pre-Transfer DRG Base Payment and the DRG national average length of stay.  </t>
  </si>
  <si>
    <t>E53 - E54</t>
  </si>
  <si>
    <t>Full stay DRG base payment</t>
  </si>
  <si>
    <t xml:space="preserve">If the claim qualifies for the Transfer Policy then the lesser of the Pre-Transfer Base Payment and the Transfer Base Payment becomes the Full Stay DRG Base Payment.  Otherwise, the Pre-Transfer Base Payment becomes the Full Stay DRG Base Payment.  </t>
  </si>
  <si>
    <t>E56 - E60</t>
  </si>
  <si>
    <t>Cost outlier payment</t>
  </si>
  <si>
    <t>Outlier payments are made on admissions in which the estimated cost to the hospital far exceeds the Full stay DRG base payment.  Outlier payments are based on estimated hospital cost, not on length of stay.  When applicable, an outlier payment is made in addition to DRG base payment.  Two cost outlier thresholds are used, one for rural hospitals and one for all other hospitals.  In addition, two marginal cost percentages are used, one for burn DRGs and one for all other DRGs.</t>
  </si>
  <si>
    <t>E62 - E66</t>
  </si>
  <si>
    <t>Covered day reduction factor</t>
  </si>
  <si>
    <t>DRG payment is designed to be a single payment covering a full hospital inpatient acute care stay.  In rare cases in which Medicaid is not responsible for payment for all days of a hospital stay, the DRG payment gets reduced using the covered day reduction factor.  There are three scenarios in which not all of the days of an acute care hospital stay are payable by AHCCCS.  
     1) Recipient is an undocumented alien in which case AHCCCS is only responsible for the emergency portion of the stay
     2) Recipient gains Medicaid eligibility after admit and before discharge
     3) Recipient loses Medicaid eligibility after admit and before discharge
The covered day reduction factor is calculated differently in one of the three scenarios.  However, in all three scenarios, if the factor calculated is greater than 1, it gets set back to 1 so that payment is never changed to be more than full DRG reimbursement.</t>
  </si>
  <si>
    <t>E67 - E68</t>
  </si>
  <si>
    <t>Covered day and value-based purchasing adjusted payment</t>
  </si>
  <si>
    <t>These equal the full stay DRG base payment and outlier payment multiplied by the covered day adjustment factor from E66 and the value based purchasing adjustment factor from E44.</t>
  </si>
  <si>
    <t>E70 - E71</t>
  </si>
  <si>
    <t>Interim claim payment</t>
  </si>
  <si>
    <t>If an interim claim is billed and its length of stay is greater than or equal to the minimum interim claim length of stay, then a per diem payment will be made.  This section calculates the per diem payment.  If the patient still has Medicaid eligibility upon final discharge, hospitals are required to void all interim claims and submit a final claim for DRG reimbursement.</t>
  </si>
  <si>
    <t>E73</t>
  </si>
  <si>
    <t>Allowed amount</t>
  </si>
  <si>
    <t xml:space="preserve">Allowed amount is also referred to as the "price" or Medicaid benefit amount.  It is the Medicaid payment amount before considering patient liability and payments made by other insurers (a.k.a. third party liability).  </t>
  </si>
  <si>
    <t>E74 - E75</t>
  </si>
  <si>
    <t>Non-Medicaid paid amount</t>
  </si>
  <si>
    <t>Amounts paid for claim by patient or other insurer.</t>
  </si>
  <si>
    <t>E76</t>
  </si>
  <si>
    <t>Payment amount</t>
  </si>
  <si>
    <t>Payment amount is the final payment for the claim and equals allowed amount minus patient liability and other insurer payments.</t>
  </si>
  <si>
    <t>C</t>
  </si>
  <si>
    <t>D</t>
  </si>
  <si>
    <t>E</t>
  </si>
  <si>
    <t>F</t>
  </si>
  <si>
    <t>G</t>
  </si>
  <si>
    <t>Indicates data to be input by the user</t>
  </si>
  <si>
    <t>Indicates payment policy parameters set by AHCCCS</t>
  </si>
  <si>
    <t>Information</t>
  </si>
  <si>
    <t>Data</t>
  </si>
  <si>
    <t>Comments or Formula</t>
  </si>
  <si>
    <t>INFORMATION FROM THE HOSPITAL</t>
  </si>
  <si>
    <t>UB-04 field locator 47 minus FL 48</t>
  </si>
  <si>
    <t>UB-04 form locator 12</t>
  </si>
  <si>
    <t>UB-04 form locator 6</t>
  </si>
  <si>
    <t>Yes</t>
  </si>
  <si>
    <t>Used for covered days adjustment</t>
  </si>
  <si>
    <t>No</t>
  </si>
  <si>
    <t>UB-04 form locator 17</t>
  </si>
  <si>
    <t>Used for age adjustor</t>
  </si>
  <si>
    <t>UB-04 Field Locator 54 for payments by third parties</t>
  </si>
  <si>
    <t>Includes spend-down and copayment</t>
  </si>
  <si>
    <t>020264</t>
  </si>
  <si>
    <t>Used for look ups to the provider table - 6 digit number, or "OOS"</t>
  </si>
  <si>
    <t>952-4</t>
  </si>
  <si>
    <t>From separate APR-DRG grouping software</t>
  </si>
  <si>
    <t>LENGTH OF STAY CALCULATION</t>
  </si>
  <si>
    <t>If E15 = 20 or E15 = 30 Then (E10 - E8 + 1) Else (E10 - E8)</t>
  </si>
  <si>
    <t>If E15 = 20 or E15 = 30 Then (E10 - E9 + 1) Else (E10 - E9)</t>
  </si>
  <si>
    <t>If E13 = "Yes" Then Lessor of E14 And E23 Else E23</t>
  </si>
  <si>
    <t>PRICING METHOD</t>
  </si>
  <si>
    <t>If E22 &lt;= 0 Then "Price OPFS"  Else If E15 = 30 And E12 = "Yes" Then "Price interim claim" Else "Price DRG"</t>
  </si>
  <si>
    <t>PAYMENT POLICY PARAMETERS SET BY AHCCCS</t>
  </si>
  <si>
    <t>Age cut-off for age policy adjustor</t>
  </si>
  <si>
    <t>Used for age policy adjustor</t>
  </si>
  <si>
    <t>Interim claim minimum length of stay</t>
  </si>
  <si>
    <t>Used for pricing interim claims</t>
  </si>
  <si>
    <t>Interim claim per diem</t>
  </si>
  <si>
    <t>APR-DRG INFORMATION</t>
  </si>
  <si>
    <t>APR-DRG description</t>
  </si>
  <si>
    <t>Look up from DRG table</t>
  </si>
  <si>
    <t>Average length of stay for this APR-DRG</t>
  </si>
  <si>
    <t>DRG relative weight</t>
  </si>
  <si>
    <t>Adult service policy adjustor</t>
  </si>
  <si>
    <t>Pediatric service policy adjustor</t>
  </si>
  <si>
    <t>Marginal cost percentage</t>
  </si>
  <si>
    <t>Look up from DRG table;  used for cost outlier adjustments</t>
  </si>
  <si>
    <t>HOSPITAL INFORMATION</t>
  </si>
  <si>
    <t>Hospital Name</t>
  </si>
  <si>
    <t>Look up from Provider Table</t>
  </si>
  <si>
    <t>Hospital Category</t>
  </si>
  <si>
    <t>Hospital-specific cost-to-charge ratio</t>
  </si>
  <si>
    <t>Look up from Provider Table; used for cost outlier adjustments</t>
  </si>
  <si>
    <t>Wage adjusted hospital base rate</t>
  </si>
  <si>
    <t>High Medicaid volume hold-harmless adjustor</t>
  </si>
  <si>
    <t>Differential Adjusted Payment (DAP)</t>
  </si>
  <si>
    <t>Outlier fixed-loss threshold</t>
  </si>
  <si>
    <t>PRE-TRANSFER DRG BASE PAYMENT</t>
  </si>
  <si>
    <t>If patient age &gt;= 18 then E35, otherwise E36</t>
  </si>
  <si>
    <t>If (E26 = "Price DRG") Then E42 * E34 * E43 * E47 Else "N/A"</t>
  </si>
  <si>
    <t>TRANSFER PAYMENT ADJUSTMENT</t>
  </si>
  <si>
    <t>Is discharge in transfer policy list?</t>
  </si>
  <si>
    <t>If (E26 = "Price DRG") Then {IF E15 = 02 or 05 or 66 or 82 or 85 or 94 Then "Yes", Else "No"} Else "N/A"</t>
  </si>
  <si>
    <t>Is a transfer adjustment potentially applicable?</t>
  </si>
  <si>
    <t>If E50 = "Yes" Then {If DRG Base Not IN ("580", "581") Then "Yes", Else "No"}, Else "N/A"</t>
  </si>
  <si>
    <t>If E50 = "Yes", Then (E48 / E33) * (E22 + 1), else "N/A"</t>
  </si>
  <si>
    <t>Is per diem payment amount &lt; full stay base payment?</t>
  </si>
  <si>
    <t>If E50 = "Yes" Then {If (E52 &lt; E48), Then "Yes" else "No"} Else "N/A"</t>
  </si>
  <si>
    <t>If E53 = "Yes" Then E52 Else E48</t>
  </si>
  <si>
    <t>COST OUTLIER</t>
  </si>
  <si>
    <t>Estimated cost of the stay</t>
  </si>
  <si>
    <t xml:space="preserve">If (E26 = "Price DRG") Then E7 * E41 Else "N/A" </t>
  </si>
  <si>
    <t>Cost outlier threshold</t>
  </si>
  <si>
    <t>If (E26 = "Price DRG") Then E45 + E54 Else "N/A"</t>
  </si>
  <si>
    <t>Hospital cost above threshold</t>
  </si>
  <si>
    <t>If (E26 = "Price DRG") Then {If E56 &gt; E57 Then E56 - E57, Else 0} Else "N/A"</t>
  </si>
  <si>
    <t>Does this claim require an outlier payment?</t>
  </si>
  <si>
    <t>If (E26 = "Price DRG") Then {If E58 &gt; 0 Then "Yes" Else "No"} Else "N/A"</t>
  </si>
  <si>
    <t xml:space="preserve">DRG cost outlier payment increase </t>
  </si>
  <si>
    <t>If E59 = "Yes" Then E58 * E37, Else 0</t>
  </si>
  <si>
    <t>COVERED DAYS PAYMENT ADJUSTMENT  (a.k.a. PARTIAL ELIGIBILITY ADJUSTMENT)</t>
  </si>
  <si>
    <t>Reduction factor for undocumented alien</t>
  </si>
  <si>
    <t>If [(E26 = "Price DRG") And (E13 = "Yes") And (E24 &lt; E23)] Then ((E24 + 1) / E33)  Else "N/A"</t>
  </si>
  <si>
    <t>Reduction factor for Medicaid eligibility gained after admission</t>
  </si>
  <si>
    <t>If (E26 = "Price DRG") And (E62 = "N/A") And (E11 = "No") Then (E24 / E33)  Else "N/A"</t>
  </si>
  <si>
    <t>Reduction factor for Medicaid eligibility lost before discharge</t>
  </si>
  <si>
    <t>If (E26 = "Price DRG") And (E62 = "N/A") And (E63 = "N/A") And (E12 = "No") 
Then ((E24 + 1) / E33)  Else "N/A"</t>
  </si>
  <si>
    <t>Covered day reduction factor - unadjusted</t>
  </si>
  <si>
    <t>If (E26 = "Price DRG") Then {If E62 &lt;&gt; "N/A" Then E62 Else If E63 &lt;&gt; "N/A" Then E63 Else If E64 &lt;&gt; "N/A" Then E64 Else 1.0} Else "N/A"</t>
  </si>
  <si>
    <t>Covered day reduction factor - final</t>
  </si>
  <si>
    <t>If (E26 = "Price DRG") Then {If E65 &lt;= 1.0 Then E65 Else 1.0} Else "N/A"</t>
  </si>
  <si>
    <t>Covered-day and DAP adjusted DRG base payment</t>
  </si>
  <si>
    <t>If (E26 = "Price DRG") Then E44 * E54 * E66 Else "N/A"</t>
  </si>
  <si>
    <t>Covered-day adjusted DRG outlier payment</t>
  </si>
  <si>
    <t>If (E26 = "Price DRG") Then E44 * E60 * E66 Else "N/A"</t>
  </si>
  <si>
    <t>INTERIM CLAIMS</t>
  </si>
  <si>
    <t>Is length of stay &gt;= interim claim threshold?</t>
  </si>
  <si>
    <t>If (E26 = "Price interim claim") Then {If E23 &gt;= E29 Then "Yes" Else "Deny"} Else "N/A"</t>
  </si>
  <si>
    <t>If (E26 = "Price interim claim") Then {If E70 = "Yes" Then E23 * E30 Else 0} Else "N/A"</t>
  </si>
  <si>
    <t>CALCULATION OF ALLOWED AMOUNT AND REIMBURSEMENT AMOUNT</t>
  </si>
  <si>
    <t xml:space="preserve"> If E26 = "Price OPFS" Then "Price OPFS" Else If E26 = "Price DRG" Then E67 + E68 Else IF E26 = "Price Interim Claim" Then E71, rounded to 2 digits</t>
  </si>
  <si>
    <t>If E73 = "Price OPFS" Then "Price OPFS" Else If (E73 - E74 - E75) &gt; 0, Then E73 - E74 - E75, Else 0</t>
  </si>
  <si>
    <t>CALCULATOR VALUES ARE FOR PURPOSES OF ILLUSTRATION ONLY.</t>
  </si>
  <si>
    <t>1. DRGs and parameters included in this worksheet are version 38.</t>
  </si>
  <si>
    <t>2. Average length of stay and relative values were calculated from the Nationwide Inpatient Sample by 3M Health Information Systems for APR-DRG V.38.</t>
  </si>
  <si>
    <t>3. Average length of stay is the untrimmed arithmetic value.</t>
  </si>
  <si>
    <t xml:space="preserve">4. This spreadsheet includes data obtained through the use of proprietary computer software created, owned and licensed by the 3M Company.  All copyrights in </t>
  </si>
  <si>
    <r>
      <t>and to the 3M</t>
    </r>
    <r>
      <rPr>
        <vertAlign val="superscript"/>
        <sz val="10"/>
        <color indexed="8"/>
        <rFont val="Arial Narrow"/>
        <family val="2"/>
      </rPr>
      <t>TM</t>
    </r>
    <r>
      <rPr>
        <sz val="10"/>
        <color indexed="8"/>
        <rFont val="Arial Narrow"/>
        <family val="2"/>
      </rPr>
      <t xml:space="preserve"> Software are owned by 3M.  All rights reserved.</t>
    </r>
  </si>
  <si>
    <t>Average</t>
  </si>
  <si>
    <t>National</t>
  </si>
  <si>
    <t>Service</t>
  </si>
  <si>
    <t>Pediatric Service</t>
  </si>
  <si>
    <t>Outlier Marginal</t>
  </si>
  <si>
    <t>Length of</t>
  </si>
  <si>
    <t>Relative</t>
  </si>
  <si>
    <t>Policy</t>
  </si>
  <si>
    <t>Cost</t>
  </si>
  <si>
    <t>Service Line</t>
  </si>
  <si>
    <t>APR-DRG Description</t>
  </si>
  <si>
    <t>Stay</t>
  </si>
  <si>
    <t>Weight</t>
  </si>
  <si>
    <t>Adjustor</t>
  </si>
  <si>
    <t>Percentage</t>
  </si>
  <si>
    <t>Adult</t>
  </si>
  <si>
    <t>Pediatric</t>
  </si>
  <si>
    <t>001-1</t>
  </si>
  <si>
    <t>Liver Transplant And/Or Intestinal Transplant</t>
  </si>
  <si>
    <t>Other Adult</t>
  </si>
  <si>
    <t>Other Pediatric</t>
  </si>
  <si>
    <t>001-2</t>
  </si>
  <si>
    <t>001-3</t>
  </si>
  <si>
    <t>High Pediatric</t>
  </si>
  <si>
    <t>001-4</t>
  </si>
  <si>
    <t>002-1</t>
  </si>
  <si>
    <t>Heart And/Or Lung Transplant</t>
  </si>
  <si>
    <t>002-2</t>
  </si>
  <si>
    <t>002-3</t>
  </si>
  <si>
    <t>002-4</t>
  </si>
  <si>
    <t>004-1</t>
  </si>
  <si>
    <t>Tracheostomy With Mv &gt;96 Hours With Extensive Procedure</t>
  </si>
  <si>
    <t>004-2</t>
  </si>
  <si>
    <t>004-3</t>
  </si>
  <si>
    <t>004-4</t>
  </si>
  <si>
    <t>005-1</t>
  </si>
  <si>
    <t>Tracheostomy With Mv &gt;96 Hours Without Extensive Procedure</t>
  </si>
  <si>
    <t>005-2</t>
  </si>
  <si>
    <t>005-3</t>
  </si>
  <si>
    <t>005-4</t>
  </si>
  <si>
    <t>006-1</t>
  </si>
  <si>
    <t>Pancreas Transplant</t>
  </si>
  <si>
    <t>006-2</t>
  </si>
  <si>
    <t>006-3</t>
  </si>
  <si>
    <t>006-4</t>
  </si>
  <si>
    <t>007-1</t>
  </si>
  <si>
    <t>Allogeneic Bone Marrow Transplant</t>
  </si>
  <si>
    <t>007-2</t>
  </si>
  <si>
    <t>007-3</t>
  </si>
  <si>
    <t>007-4</t>
  </si>
  <si>
    <t>008-1</t>
  </si>
  <si>
    <t>Autologous Bone Marrow Transplant Or T-Cell Immunotherapy</t>
  </si>
  <si>
    <t>008-2</t>
  </si>
  <si>
    <t>008-3</t>
  </si>
  <si>
    <t>008-4</t>
  </si>
  <si>
    <t>009-1</t>
  </si>
  <si>
    <t>Extracorporeal Membrane Oxygenation (Ecmo)</t>
  </si>
  <si>
    <t>009-2</t>
  </si>
  <si>
    <t>009-3</t>
  </si>
  <si>
    <t>009-4</t>
  </si>
  <si>
    <t>020-1</t>
  </si>
  <si>
    <t>Open Craniotomy For Trauma</t>
  </si>
  <si>
    <t>020-2</t>
  </si>
  <si>
    <t>020-3</t>
  </si>
  <si>
    <t>020-4</t>
  </si>
  <si>
    <t>021-1</t>
  </si>
  <si>
    <t>Open Craniotomy Except Trauma</t>
  </si>
  <si>
    <t>021-2</t>
  </si>
  <si>
    <t>021-3</t>
  </si>
  <si>
    <t>021-4</t>
  </si>
  <si>
    <t>022-1</t>
  </si>
  <si>
    <t>Ventricular Shunt Procedures</t>
  </si>
  <si>
    <t>022-2</t>
  </si>
  <si>
    <t>022-3</t>
  </si>
  <si>
    <t>022-4</t>
  </si>
  <si>
    <t>023-1</t>
  </si>
  <si>
    <t>Spinal Procedures</t>
  </si>
  <si>
    <t>023-2</t>
  </si>
  <si>
    <t>023-3</t>
  </si>
  <si>
    <t>023-4</t>
  </si>
  <si>
    <t>024-1</t>
  </si>
  <si>
    <t>Open Extracranial Vascular Procedures</t>
  </si>
  <si>
    <t>024-2</t>
  </si>
  <si>
    <t>024-3</t>
  </si>
  <si>
    <t>024-4</t>
  </si>
  <si>
    <t>026-1</t>
  </si>
  <si>
    <t>Other Nervous System And Related Procedures</t>
  </si>
  <si>
    <t>026-2</t>
  </si>
  <si>
    <t>026-3</t>
  </si>
  <si>
    <t>026-4</t>
  </si>
  <si>
    <t>027-1</t>
  </si>
  <si>
    <t>Other Open Craniotomy</t>
  </si>
  <si>
    <t>027-2</t>
  </si>
  <si>
    <t>027-3</t>
  </si>
  <si>
    <t>027-4</t>
  </si>
  <si>
    <t>029-1</t>
  </si>
  <si>
    <t>Other Percutaneous Intracranial Procedures</t>
  </si>
  <si>
    <t>029-2</t>
  </si>
  <si>
    <t>029-3</t>
  </si>
  <si>
    <t>029-4</t>
  </si>
  <si>
    <t>030-1</t>
  </si>
  <si>
    <t>Percutaneous Intracranial And Extracranial Vascular Procedures</t>
  </si>
  <si>
    <t>030-2</t>
  </si>
  <si>
    <t>030-3</t>
  </si>
  <si>
    <t>030-4</t>
  </si>
  <si>
    <t>040-1</t>
  </si>
  <si>
    <t>Spinal Disorders And Injuries</t>
  </si>
  <si>
    <t>040-2</t>
  </si>
  <si>
    <t>040-3</t>
  </si>
  <si>
    <t>040-4</t>
  </si>
  <si>
    <t>041-1</t>
  </si>
  <si>
    <t>Nervous System Malignancy</t>
  </si>
  <si>
    <t>041-2</t>
  </si>
  <si>
    <t>041-3</t>
  </si>
  <si>
    <t>041-4</t>
  </si>
  <si>
    <t>042-1</t>
  </si>
  <si>
    <t>Degenerative Nervous System Disorders Except Multiple Sclerosis</t>
  </si>
  <si>
    <t>042-2</t>
  </si>
  <si>
    <t>042-3</t>
  </si>
  <si>
    <t>042-4</t>
  </si>
  <si>
    <t>043-1</t>
  </si>
  <si>
    <t>Multiple Sclerosis, Other Demyelinating Disease And Inflammatory Neuropathies</t>
  </si>
  <si>
    <t>043-2</t>
  </si>
  <si>
    <t>043-3</t>
  </si>
  <si>
    <t>043-4</t>
  </si>
  <si>
    <t>044-1</t>
  </si>
  <si>
    <t>Intracranial Hemorrhage</t>
  </si>
  <si>
    <t>044-2</t>
  </si>
  <si>
    <t>044-3</t>
  </si>
  <si>
    <t>044-4</t>
  </si>
  <si>
    <t>045-1</t>
  </si>
  <si>
    <t>Cva And Precerebral Occlusion With Infarction</t>
  </si>
  <si>
    <t>045-2</t>
  </si>
  <si>
    <t>045-3</t>
  </si>
  <si>
    <t>045-4</t>
  </si>
  <si>
    <t>046-1</t>
  </si>
  <si>
    <t>Nonspecific Cva And Precerebral Occlusion Without Infarction</t>
  </si>
  <si>
    <t>046-2</t>
  </si>
  <si>
    <t>046-3</t>
  </si>
  <si>
    <t>046-4</t>
  </si>
  <si>
    <t>047-1</t>
  </si>
  <si>
    <t>Transient Ischemia</t>
  </si>
  <si>
    <t>047-2</t>
  </si>
  <si>
    <t>047-3</t>
  </si>
  <si>
    <t>047-4</t>
  </si>
  <si>
    <t>048-1</t>
  </si>
  <si>
    <t>Peripheral, Cranial And Autonomic Nerve Disorders</t>
  </si>
  <si>
    <t>048-2</t>
  </si>
  <si>
    <t>048-3</t>
  </si>
  <si>
    <t>048-4</t>
  </si>
  <si>
    <t>049-1</t>
  </si>
  <si>
    <t>Bacterial And Tuberculous Infections Of Nervous System</t>
  </si>
  <si>
    <t>049-2</t>
  </si>
  <si>
    <t>049-3</t>
  </si>
  <si>
    <t>049-4</t>
  </si>
  <si>
    <t>050-1</t>
  </si>
  <si>
    <t>Non-Bacterial Infections Of Nervous System Except Viral Meningitis</t>
  </si>
  <si>
    <t>050-2</t>
  </si>
  <si>
    <t>050-3</t>
  </si>
  <si>
    <t>050-4</t>
  </si>
  <si>
    <t>051-1</t>
  </si>
  <si>
    <t>Viral Meningitis</t>
  </si>
  <si>
    <t>051-2</t>
  </si>
  <si>
    <t>051-3</t>
  </si>
  <si>
    <t>051-4</t>
  </si>
  <si>
    <t>052-1</t>
  </si>
  <si>
    <t>Alteration In Consciousness</t>
  </si>
  <si>
    <t>052-2</t>
  </si>
  <si>
    <t>052-3</t>
  </si>
  <si>
    <t>052-4</t>
  </si>
  <si>
    <t>053-1</t>
  </si>
  <si>
    <t>Seizure</t>
  </si>
  <si>
    <t>053-2</t>
  </si>
  <si>
    <t>053-3</t>
  </si>
  <si>
    <t>053-4</t>
  </si>
  <si>
    <t>054-1</t>
  </si>
  <si>
    <t>Migraine And Other Headaches</t>
  </si>
  <si>
    <t>054-2</t>
  </si>
  <si>
    <t>054-3</t>
  </si>
  <si>
    <t>054-4</t>
  </si>
  <si>
    <t>055-1</t>
  </si>
  <si>
    <t>Head Trauma With Coma &gt; 1 Hour Or Hemorrhage</t>
  </si>
  <si>
    <t>055-2</t>
  </si>
  <si>
    <t>055-3</t>
  </si>
  <si>
    <t>055-4</t>
  </si>
  <si>
    <t>056-1</t>
  </si>
  <si>
    <t>Brain Contusion Or Laceration And Complicated Skull Fracture, Coma &lt; 1 Hour Or No Coma</t>
  </si>
  <si>
    <t>056-2</t>
  </si>
  <si>
    <t>056-3</t>
  </si>
  <si>
    <t>056-4</t>
  </si>
  <si>
    <t>057-1</t>
  </si>
  <si>
    <t>Concussion, Closed Skull Fracture Nos, And Uncomplicated Intracranial Injury, Coma &lt; 1 Hour Or No Coma</t>
  </si>
  <si>
    <t>057-2</t>
  </si>
  <si>
    <t>057-3</t>
  </si>
  <si>
    <t>057-4</t>
  </si>
  <si>
    <t>058-1</t>
  </si>
  <si>
    <t>Other Disorders Of Nervous System</t>
  </si>
  <si>
    <t>058-2</t>
  </si>
  <si>
    <t>058-3</t>
  </si>
  <si>
    <t>058-4</t>
  </si>
  <si>
    <t>059-1</t>
  </si>
  <si>
    <t>Anoxic And Other Severe Brain Damage</t>
  </si>
  <si>
    <t>059-2</t>
  </si>
  <si>
    <t>059-3</t>
  </si>
  <si>
    <t>059-4</t>
  </si>
  <si>
    <t>073-1</t>
  </si>
  <si>
    <t>Orbit And Eye Procedures</t>
  </si>
  <si>
    <t>073-2</t>
  </si>
  <si>
    <t>073-3</t>
  </si>
  <si>
    <t>073-4</t>
  </si>
  <si>
    <t>082-1</t>
  </si>
  <si>
    <t>Eye Infections And Other Eye Disorders</t>
  </si>
  <si>
    <t>082-2</t>
  </si>
  <si>
    <t>082-3</t>
  </si>
  <si>
    <t>082-4</t>
  </si>
  <si>
    <t>089-1</t>
  </si>
  <si>
    <t>Major Cranial Or Facial Bone Procedures</t>
  </si>
  <si>
    <t>089-2</t>
  </si>
  <si>
    <t>089-3</t>
  </si>
  <si>
    <t>089-4</t>
  </si>
  <si>
    <t>091-1</t>
  </si>
  <si>
    <t>Other Major Head And Neck Procedures</t>
  </si>
  <si>
    <t>091-2</t>
  </si>
  <si>
    <t>091-3</t>
  </si>
  <si>
    <t>091-4</t>
  </si>
  <si>
    <t>092-1</t>
  </si>
  <si>
    <t>Facial Bone Procedures Except Major Cranial Or Facial Bone Procedures</t>
  </si>
  <si>
    <t>092-2</t>
  </si>
  <si>
    <t>092-3</t>
  </si>
  <si>
    <t>092-4</t>
  </si>
  <si>
    <t>095-1</t>
  </si>
  <si>
    <t>Cleft Lip And Palate Repair</t>
  </si>
  <si>
    <t>095-2</t>
  </si>
  <si>
    <t>095-3</t>
  </si>
  <si>
    <t>095-4</t>
  </si>
  <si>
    <t>097-1</t>
  </si>
  <si>
    <t>Tonsil And Adenoid Procedures</t>
  </si>
  <si>
    <t>097-2</t>
  </si>
  <si>
    <t>097-3</t>
  </si>
  <si>
    <t>097-4</t>
  </si>
  <si>
    <t>098-1</t>
  </si>
  <si>
    <t>Other Ear, Nose, Mouth And Throat Procedures</t>
  </si>
  <si>
    <t>098-2</t>
  </si>
  <si>
    <t>098-3</t>
  </si>
  <si>
    <t>098-4</t>
  </si>
  <si>
    <t>110-1</t>
  </si>
  <si>
    <t>Ear, Nose, Mouth, Throat And Cranial Or Facial Malignancies</t>
  </si>
  <si>
    <t>110-2</t>
  </si>
  <si>
    <t>110-3</t>
  </si>
  <si>
    <t>110-4</t>
  </si>
  <si>
    <t>111-1</t>
  </si>
  <si>
    <t>Vertigo And Other Labyrinth Disorders</t>
  </si>
  <si>
    <t>111-2</t>
  </si>
  <si>
    <t>111-3</t>
  </si>
  <si>
    <t>111-4</t>
  </si>
  <si>
    <t>113-1</t>
  </si>
  <si>
    <t>Infections Of Upper Respiratory Tract</t>
  </si>
  <si>
    <t>113-2</t>
  </si>
  <si>
    <t>113-3</t>
  </si>
  <si>
    <t>113-4</t>
  </si>
  <si>
    <t>114-1</t>
  </si>
  <si>
    <t>Dental Diseases And Disorders</t>
  </si>
  <si>
    <t>114-2</t>
  </si>
  <si>
    <t>114-3</t>
  </si>
  <si>
    <t>114-4</t>
  </si>
  <si>
    <t>115-1</t>
  </si>
  <si>
    <t>Other Ear, Nose, Mouth, Throat And Cranial Or Facial Diagnoses</t>
  </si>
  <si>
    <t>115-2</t>
  </si>
  <si>
    <t>115-3</t>
  </si>
  <si>
    <t>115-4</t>
  </si>
  <si>
    <t>120-1</t>
  </si>
  <si>
    <t>Major Respiratory And Chest Procedures</t>
  </si>
  <si>
    <t>120-2</t>
  </si>
  <si>
    <t>120-3</t>
  </si>
  <si>
    <t>120-4</t>
  </si>
  <si>
    <t>121-1</t>
  </si>
  <si>
    <t>Other Respiratory And Chest Procedures</t>
  </si>
  <si>
    <t>121-2</t>
  </si>
  <si>
    <t>121-3</t>
  </si>
  <si>
    <t>121-4</t>
  </si>
  <si>
    <t>130-1</t>
  </si>
  <si>
    <t>Respiratory System Diagnosis With Ventilator Support &gt; 96 Hours</t>
  </si>
  <si>
    <t>130-2</t>
  </si>
  <si>
    <t>130-3</t>
  </si>
  <si>
    <t>130-4</t>
  </si>
  <si>
    <t>131-1</t>
  </si>
  <si>
    <t>Cystic Fibrosis - Pulmonary Disease</t>
  </si>
  <si>
    <t>131-2</t>
  </si>
  <si>
    <t>131-3</t>
  </si>
  <si>
    <t>131-4</t>
  </si>
  <si>
    <t>132-1</t>
  </si>
  <si>
    <t>Bpd And Other Chronic Respiratory Diseases Arising In Perinatal Period</t>
  </si>
  <si>
    <t>132-2</t>
  </si>
  <si>
    <t>132-3</t>
  </si>
  <si>
    <t>132-4</t>
  </si>
  <si>
    <t>133-1</t>
  </si>
  <si>
    <t>Respiratory Failure</t>
  </si>
  <si>
    <t>133-2</t>
  </si>
  <si>
    <t>133-3</t>
  </si>
  <si>
    <t>133-4</t>
  </si>
  <si>
    <t>134-1</t>
  </si>
  <si>
    <t>Pulmonary Embolism</t>
  </si>
  <si>
    <t>134-2</t>
  </si>
  <si>
    <t>134-3</t>
  </si>
  <si>
    <t>134-4</t>
  </si>
  <si>
    <t>135-1</t>
  </si>
  <si>
    <t>Major Chest And Respiratory Trauma</t>
  </si>
  <si>
    <t>135-2</t>
  </si>
  <si>
    <t>135-3</t>
  </si>
  <si>
    <t>135-4</t>
  </si>
  <si>
    <t>136-1</t>
  </si>
  <si>
    <t>Respiratory Malignancy</t>
  </si>
  <si>
    <t>136-2</t>
  </si>
  <si>
    <t>136-3</t>
  </si>
  <si>
    <t>136-4</t>
  </si>
  <si>
    <t>137-1</t>
  </si>
  <si>
    <t>Major Respiratory Infections And Inflammations</t>
  </si>
  <si>
    <t>137-2</t>
  </si>
  <si>
    <t>137-3</t>
  </si>
  <si>
    <t>137-4</t>
  </si>
  <si>
    <t>138-1</t>
  </si>
  <si>
    <t>Bronchiolitis And Rsv Pneumonia</t>
  </si>
  <si>
    <t>138-2</t>
  </si>
  <si>
    <t>138-3</t>
  </si>
  <si>
    <t>138-4</t>
  </si>
  <si>
    <t>139-1</t>
  </si>
  <si>
    <t>Other Pneumonia</t>
  </si>
  <si>
    <t>139-2</t>
  </si>
  <si>
    <t>139-3</t>
  </si>
  <si>
    <t>139-4</t>
  </si>
  <si>
    <t>140-1</t>
  </si>
  <si>
    <t>Chronic Obstructive Pulmonary Disease</t>
  </si>
  <si>
    <t>140-2</t>
  </si>
  <si>
    <t>140-3</t>
  </si>
  <si>
    <t>140-4</t>
  </si>
  <si>
    <t>141-1</t>
  </si>
  <si>
    <t>Asthma</t>
  </si>
  <si>
    <t>141-2</t>
  </si>
  <si>
    <t>141-3</t>
  </si>
  <si>
    <t>141-4</t>
  </si>
  <si>
    <t>142-1</t>
  </si>
  <si>
    <t>Interstitial And Alveolar Lung Diseases</t>
  </si>
  <si>
    <t>142-2</t>
  </si>
  <si>
    <t>142-3</t>
  </si>
  <si>
    <t>142-4</t>
  </si>
  <si>
    <t>143-1</t>
  </si>
  <si>
    <t>Other Respiratory Diagnoses Except Signs, Symptoms And Miscellaneous Diagnoses</t>
  </si>
  <si>
    <t>143-2</t>
  </si>
  <si>
    <t>143-3</t>
  </si>
  <si>
    <t>143-4</t>
  </si>
  <si>
    <t>144-1</t>
  </si>
  <si>
    <t>Respiratory Signs, Symptoms And Miscellaneous Diagnoses</t>
  </si>
  <si>
    <t>144-2</t>
  </si>
  <si>
    <t>144-3</t>
  </si>
  <si>
    <t>144-4</t>
  </si>
  <si>
    <t>145-1</t>
  </si>
  <si>
    <t>Acute Bronchitis And Related Symptoms</t>
  </si>
  <si>
    <t>145-2</t>
  </si>
  <si>
    <t>145-3</t>
  </si>
  <si>
    <t>145-4</t>
  </si>
  <si>
    <t>160-1</t>
  </si>
  <si>
    <t>Major Cardiothoracic Repair Of Heart Anomaly</t>
  </si>
  <si>
    <t>160-2</t>
  </si>
  <si>
    <t>160-3</t>
  </si>
  <si>
    <t>160-4</t>
  </si>
  <si>
    <t>161-1</t>
  </si>
  <si>
    <t>Implantable Heart Assist Systems</t>
  </si>
  <si>
    <t>161-2</t>
  </si>
  <si>
    <t>161-3</t>
  </si>
  <si>
    <t>161-4</t>
  </si>
  <si>
    <t>162-1</t>
  </si>
  <si>
    <t>Cardiac Valve Procedures With Ami Or Complex Principal Diagnosis</t>
  </si>
  <si>
    <t>162-2</t>
  </si>
  <si>
    <t>162-3</t>
  </si>
  <si>
    <t>162-4</t>
  </si>
  <si>
    <t>163-1</t>
  </si>
  <si>
    <t>Cardiac Valve Procedures Without Ami Or Complex Principal Diagnosis</t>
  </si>
  <si>
    <t>163-2</t>
  </si>
  <si>
    <t>163-3</t>
  </si>
  <si>
    <t>163-4</t>
  </si>
  <si>
    <t>165-1</t>
  </si>
  <si>
    <t>Coronary Bypass With Ami Or Complex Principal Diagnosis</t>
  </si>
  <si>
    <t>165-2</t>
  </si>
  <si>
    <t>165-3</t>
  </si>
  <si>
    <t>165-4</t>
  </si>
  <si>
    <t>166-1</t>
  </si>
  <si>
    <t>Coronary Bypass Without Ami Or Complex Principal Diagnosis</t>
  </si>
  <si>
    <t>166-2</t>
  </si>
  <si>
    <t>166-3</t>
  </si>
  <si>
    <t>166-4</t>
  </si>
  <si>
    <t>167-1</t>
  </si>
  <si>
    <t>Other Cardiothoracic And Thoracic Vascular Procedures</t>
  </si>
  <si>
    <t>167-2</t>
  </si>
  <si>
    <t>167-3</t>
  </si>
  <si>
    <t>167-4</t>
  </si>
  <si>
    <t>169-1</t>
  </si>
  <si>
    <t>Major Abdominal Vascular Procedures</t>
  </si>
  <si>
    <t>169-2</t>
  </si>
  <si>
    <t>169-3</t>
  </si>
  <si>
    <t>169-4</t>
  </si>
  <si>
    <t>170-1</t>
  </si>
  <si>
    <t>Permanent Cardiac Pacemaker Implant With Ami, Heart Failure Or Shock</t>
  </si>
  <si>
    <t>170-2</t>
  </si>
  <si>
    <t>170-3</t>
  </si>
  <si>
    <t>170-4</t>
  </si>
  <si>
    <t>171-1</t>
  </si>
  <si>
    <t>Permanent Cardiac Pacemaker Implant Without Ami, Heart Failure Or Shock</t>
  </si>
  <si>
    <t>171-2</t>
  </si>
  <si>
    <t>171-3</t>
  </si>
  <si>
    <t>171-4</t>
  </si>
  <si>
    <t>174-1</t>
  </si>
  <si>
    <t>Percutaneous Cardiac Intervention With Ami</t>
  </si>
  <si>
    <t>174-2</t>
  </si>
  <si>
    <t>174-3</t>
  </si>
  <si>
    <t>174-4</t>
  </si>
  <si>
    <t>175-1</t>
  </si>
  <si>
    <t>Percutaneous Cardiac Intervention Without Ami</t>
  </si>
  <si>
    <t>175-2</t>
  </si>
  <si>
    <t>175-3</t>
  </si>
  <si>
    <t>175-4</t>
  </si>
  <si>
    <t>176-1</t>
  </si>
  <si>
    <t>Insertion, Revision And Replacements Of Pacemaker And Other Cardiac Devices</t>
  </si>
  <si>
    <t>176-2</t>
  </si>
  <si>
    <t>176-3</t>
  </si>
  <si>
    <t>176-4</t>
  </si>
  <si>
    <t>177-1</t>
  </si>
  <si>
    <t>Cardiac Pacemaker And Defibrillator Revision Except Device Replacement</t>
  </si>
  <si>
    <t>177-2</t>
  </si>
  <si>
    <t>177-3</t>
  </si>
  <si>
    <t>177-4</t>
  </si>
  <si>
    <t>178-1</t>
  </si>
  <si>
    <t>External Heart Assist Systems</t>
  </si>
  <si>
    <t>178-2</t>
  </si>
  <si>
    <t>178-3</t>
  </si>
  <si>
    <t>178-4</t>
  </si>
  <si>
    <t>179-1</t>
  </si>
  <si>
    <t>Defibrillator Implants</t>
  </si>
  <si>
    <t>179-2</t>
  </si>
  <si>
    <t>179-3</t>
  </si>
  <si>
    <t>179-4</t>
  </si>
  <si>
    <t>180-1</t>
  </si>
  <si>
    <t>Other Circulatory System Procedures</t>
  </si>
  <si>
    <t>180-2</t>
  </si>
  <si>
    <t>180-3</t>
  </si>
  <si>
    <t>180-4</t>
  </si>
  <si>
    <t>181-1</t>
  </si>
  <si>
    <t>Lower Extremity Arterial Procedures</t>
  </si>
  <si>
    <t>181-2</t>
  </si>
  <si>
    <t>181-3</t>
  </si>
  <si>
    <t>181-4</t>
  </si>
  <si>
    <t>182-1</t>
  </si>
  <si>
    <t>Other Peripheral Vascular Procedures</t>
  </si>
  <si>
    <t>182-2</t>
  </si>
  <si>
    <t>182-3</t>
  </si>
  <si>
    <t>182-4</t>
  </si>
  <si>
    <t>183-1</t>
  </si>
  <si>
    <t>Percutaneous Structural Cardiac Procedures</t>
  </si>
  <si>
    <t>183-2</t>
  </si>
  <si>
    <t>183-3</t>
  </si>
  <si>
    <t>183-4</t>
  </si>
  <si>
    <t>190-1</t>
  </si>
  <si>
    <t>Acute Myocardial Infarction</t>
  </si>
  <si>
    <t>190-2</t>
  </si>
  <si>
    <t>190-3</t>
  </si>
  <si>
    <t>190-4</t>
  </si>
  <si>
    <t>191-1</t>
  </si>
  <si>
    <t>Cardiac Catheterization For Coronary Artery Disease</t>
  </si>
  <si>
    <t>191-2</t>
  </si>
  <si>
    <t>191-3</t>
  </si>
  <si>
    <t>191-4</t>
  </si>
  <si>
    <t>192-1</t>
  </si>
  <si>
    <t>Cardiac Catheterization For Other Non-Coronary Conditions</t>
  </si>
  <si>
    <t>192-2</t>
  </si>
  <si>
    <t>192-3</t>
  </si>
  <si>
    <t>192-4</t>
  </si>
  <si>
    <t>193-1</t>
  </si>
  <si>
    <t>Acute And Subacute Endocarditis</t>
  </si>
  <si>
    <t>193-2</t>
  </si>
  <si>
    <t>193-3</t>
  </si>
  <si>
    <t>193-4</t>
  </si>
  <si>
    <t>194-1</t>
  </si>
  <si>
    <t>Heart Failure</t>
  </si>
  <si>
    <t>194-2</t>
  </si>
  <si>
    <t>194-3</t>
  </si>
  <si>
    <t>194-4</t>
  </si>
  <si>
    <t>196-1</t>
  </si>
  <si>
    <t>Cardiac Arrest And Shock</t>
  </si>
  <si>
    <t>196-2</t>
  </si>
  <si>
    <t>196-3</t>
  </si>
  <si>
    <t>196-4</t>
  </si>
  <si>
    <t>197-1</t>
  </si>
  <si>
    <t>Peripheral And Other Vascular Disorders</t>
  </si>
  <si>
    <t>197-2</t>
  </si>
  <si>
    <t>197-3</t>
  </si>
  <si>
    <t>197-4</t>
  </si>
  <si>
    <t>198-1</t>
  </si>
  <si>
    <t>Angina Pectoris And Coronary Atherosclerosis</t>
  </si>
  <si>
    <t>198-2</t>
  </si>
  <si>
    <t>198-3</t>
  </si>
  <si>
    <t>198-4</t>
  </si>
  <si>
    <t>199-1</t>
  </si>
  <si>
    <t>Hypertension</t>
  </si>
  <si>
    <t>199-2</t>
  </si>
  <si>
    <t>199-3</t>
  </si>
  <si>
    <t>199-4</t>
  </si>
  <si>
    <t>200-1</t>
  </si>
  <si>
    <t>Cardiac Structural And Valvular Disorders</t>
  </si>
  <si>
    <t>200-2</t>
  </si>
  <si>
    <t>200-3</t>
  </si>
  <si>
    <t>200-4</t>
  </si>
  <si>
    <t>201-1</t>
  </si>
  <si>
    <t>Cardiac Arrhythmia And Conduction Disorders</t>
  </si>
  <si>
    <t>201-2</t>
  </si>
  <si>
    <t>201-3</t>
  </si>
  <si>
    <t>201-4</t>
  </si>
  <si>
    <t>203-1</t>
  </si>
  <si>
    <t>Chest Pain</t>
  </si>
  <si>
    <t>203-2</t>
  </si>
  <si>
    <t>203-3</t>
  </si>
  <si>
    <t>203-4</t>
  </si>
  <si>
    <t>204-1</t>
  </si>
  <si>
    <t>Syncope And Collapse</t>
  </si>
  <si>
    <t>204-2</t>
  </si>
  <si>
    <t>204-3</t>
  </si>
  <si>
    <t>204-4</t>
  </si>
  <si>
    <t>205-1</t>
  </si>
  <si>
    <t>Cardiomyopathy</t>
  </si>
  <si>
    <t>205-2</t>
  </si>
  <si>
    <t>205-3</t>
  </si>
  <si>
    <t>205-4</t>
  </si>
  <si>
    <t>206-1</t>
  </si>
  <si>
    <t>Malfunction, Reaction, Complication Of Cardiac Or Vascular Device Or Procedure</t>
  </si>
  <si>
    <t>206-2</t>
  </si>
  <si>
    <t>206-3</t>
  </si>
  <si>
    <t>206-4</t>
  </si>
  <si>
    <t>207-1</t>
  </si>
  <si>
    <t>Other Circulatory System Diagnoses</t>
  </si>
  <si>
    <t>207-2</t>
  </si>
  <si>
    <t>207-3</t>
  </si>
  <si>
    <t>207-4</t>
  </si>
  <si>
    <t>220-1</t>
  </si>
  <si>
    <t>Major Stomach, Esophageal And Duodenal Procedures</t>
  </si>
  <si>
    <t>220-2</t>
  </si>
  <si>
    <t>220-3</t>
  </si>
  <si>
    <t>220-4</t>
  </si>
  <si>
    <t>222-1</t>
  </si>
  <si>
    <t>Other Stomach, Esophageal And Duodenal Procedures</t>
  </si>
  <si>
    <t>222-2</t>
  </si>
  <si>
    <t>222-3</t>
  </si>
  <si>
    <t>222-4</t>
  </si>
  <si>
    <t>223-1</t>
  </si>
  <si>
    <t>Other Small And Large Bowel Procedures</t>
  </si>
  <si>
    <t>223-2</t>
  </si>
  <si>
    <t>223-3</t>
  </si>
  <si>
    <t>223-4</t>
  </si>
  <si>
    <t>224-1</t>
  </si>
  <si>
    <t>Peritoneal Adhesiolysis</t>
  </si>
  <si>
    <t>224-2</t>
  </si>
  <si>
    <t>224-3</t>
  </si>
  <si>
    <t>224-4</t>
  </si>
  <si>
    <t>226-1</t>
  </si>
  <si>
    <t>Anal Procedures</t>
  </si>
  <si>
    <t>226-2</t>
  </si>
  <si>
    <t>226-3</t>
  </si>
  <si>
    <t>226-4</t>
  </si>
  <si>
    <t>227-1</t>
  </si>
  <si>
    <t>Hernia Procedures Except Inguinal, Femoral And Umbilical</t>
  </si>
  <si>
    <t>227-2</t>
  </si>
  <si>
    <t>227-3</t>
  </si>
  <si>
    <t>227-4</t>
  </si>
  <si>
    <t>228-1</t>
  </si>
  <si>
    <t>Inguinal, Femoral And Umbilical Hernia Procedures</t>
  </si>
  <si>
    <t>228-2</t>
  </si>
  <si>
    <t>228-3</t>
  </si>
  <si>
    <t>228-4</t>
  </si>
  <si>
    <t>229-1</t>
  </si>
  <si>
    <t>Other Digestive System And Abdominal Procedures</t>
  </si>
  <si>
    <t>229-2</t>
  </si>
  <si>
    <t>229-3</t>
  </si>
  <si>
    <t>229-4</t>
  </si>
  <si>
    <t>230-1</t>
  </si>
  <si>
    <t>Major Small Bowel Procedures</t>
  </si>
  <si>
    <t>230-2</t>
  </si>
  <si>
    <t>230-3</t>
  </si>
  <si>
    <t>230-4</t>
  </si>
  <si>
    <t>231-1</t>
  </si>
  <si>
    <t>Major Large Bowel Procedures</t>
  </si>
  <si>
    <t>231-2</t>
  </si>
  <si>
    <t>231-3</t>
  </si>
  <si>
    <t>231-4</t>
  </si>
  <si>
    <t>232-1</t>
  </si>
  <si>
    <t>Gastric Fundoplication</t>
  </si>
  <si>
    <t>232-2</t>
  </si>
  <si>
    <t>232-3</t>
  </si>
  <si>
    <t>232-4</t>
  </si>
  <si>
    <t>233-1</t>
  </si>
  <si>
    <t>Appendectomy With Complex Principal Diagnosis</t>
  </si>
  <si>
    <t>233-2</t>
  </si>
  <si>
    <t>233-3</t>
  </si>
  <si>
    <t>233-4</t>
  </si>
  <si>
    <t>234-1</t>
  </si>
  <si>
    <t>Appendectomy Without Complex Principal Diagnosis</t>
  </si>
  <si>
    <t>234-2</t>
  </si>
  <si>
    <t>234-3</t>
  </si>
  <si>
    <t>234-4</t>
  </si>
  <si>
    <t>240-1</t>
  </si>
  <si>
    <t>Digestive Malignancy</t>
  </si>
  <si>
    <t>240-2</t>
  </si>
  <si>
    <t>240-3</t>
  </si>
  <si>
    <t>240-4</t>
  </si>
  <si>
    <t>241-1</t>
  </si>
  <si>
    <t>Peptic Ulcer And Gastritis</t>
  </si>
  <si>
    <t>241-2</t>
  </si>
  <si>
    <t>241-3</t>
  </si>
  <si>
    <t>241-4</t>
  </si>
  <si>
    <t>242-1</t>
  </si>
  <si>
    <t>Major Esophageal Disorders</t>
  </si>
  <si>
    <t>242-2</t>
  </si>
  <si>
    <t>242-3</t>
  </si>
  <si>
    <t>242-4</t>
  </si>
  <si>
    <t>243-1</t>
  </si>
  <si>
    <t>Other Esophageal Disorders</t>
  </si>
  <si>
    <t>243-2</t>
  </si>
  <si>
    <t>243-3</t>
  </si>
  <si>
    <t>243-4</t>
  </si>
  <si>
    <t>244-1</t>
  </si>
  <si>
    <t>Diverticulitis And Diverticulosis</t>
  </si>
  <si>
    <t>244-2</t>
  </si>
  <si>
    <t>244-3</t>
  </si>
  <si>
    <t>244-4</t>
  </si>
  <si>
    <t>245-1</t>
  </si>
  <si>
    <t>Inflammatory Bowel Disease</t>
  </si>
  <si>
    <t>245-2</t>
  </si>
  <si>
    <t>245-3</t>
  </si>
  <si>
    <t>245-4</t>
  </si>
  <si>
    <t>246-1</t>
  </si>
  <si>
    <t>Gastrointestinal Vascular Insufficiency</t>
  </si>
  <si>
    <t>246-2</t>
  </si>
  <si>
    <t>246-3</t>
  </si>
  <si>
    <t>246-4</t>
  </si>
  <si>
    <t>247-1</t>
  </si>
  <si>
    <t>Intestinal Obstruction</t>
  </si>
  <si>
    <t>247-2</t>
  </si>
  <si>
    <t>247-3</t>
  </si>
  <si>
    <t>247-4</t>
  </si>
  <si>
    <t>248-1</t>
  </si>
  <si>
    <t>Major Gastrointestinal And Peritoneal Infections</t>
  </si>
  <si>
    <t>248-2</t>
  </si>
  <si>
    <t>248-3</t>
  </si>
  <si>
    <t>248-4</t>
  </si>
  <si>
    <t>249-1</t>
  </si>
  <si>
    <t>Other Gastroenteritis, Nausea And Vomiting</t>
  </si>
  <si>
    <t>249-2</t>
  </si>
  <si>
    <t>249-3</t>
  </si>
  <si>
    <t>249-4</t>
  </si>
  <si>
    <t>251-1</t>
  </si>
  <si>
    <t>Abdominal Pain</t>
  </si>
  <si>
    <t>251-2</t>
  </si>
  <si>
    <t>251-3</t>
  </si>
  <si>
    <t>251-4</t>
  </si>
  <si>
    <t>252-1</t>
  </si>
  <si>
    <t>Malfunction, Reaction And Complication Of Gastrointestinal Device Or Procedure</t>
  </si>
  <si>
    <t>252-2</t>
  </si>
  <si>
    <t>252-3</t>
  </si>
  <si>
    <t>252-4</t>
  </si>
  <si>
    <t>253-1</t>
  </si>
  <si>
    <t>Other And Unspecified Gastrointestinal Hemorrhage</t>
  </si>
  <si>
    <t>253-2</t>
  </si>
  <si>
    <t>253-3</t>
  </si>
  <si>
    <t>253-4</t>
  </si>
  <si>
    <t>254-1</t>
  </si>
  <si>
    <t>Other Digestive System Diagnoses</t>
  </si>
  <si>
    <t>254-2</t>
  </si>
  <si>
    <t>254-3</t>
  </si>
  <si>
    <t>254-4</t>
  </si>
  <si>
    <t>260-1</t>
  </si>
  <si>
    <t>Major Pancreas, Liver And Shunt Procedures</t>
  </si>
  <si>
    <t>260-2</t>
  </si>
  <si>
    <t>260-3</t>
  </si>
  <si>
    <t>260-4</t>
  </si>
  <si>
    <t>261-1</t>
  </si>
  <si>
    <t>Major Biliary Tract Procedures</t>
  </si>
  <si>
    <t>261-2</t>
  </si>
  <si>
    <t>261-3</t>
  </si>
  <si>
    <t>261-4</t>
  </si>
  <si>
    <t>263-1</t>
  </si>
  <si>
    <t>Cholecystectomy</t>
  </si>
  <si>
    <t>263-2</t>
  </si>
  <si>
    <t>263-3</t>
  </si>
  <si>
    <t>263-4</t>
  </si>
  <si>
    <t>264-1</t>
  </si>
  <si>
    <t>Other Hepatobiliary, Pancreas And Abdominal Procedures</t>
  </si>
  <si>
    <t>264-2</t>
  </si>
  <si>
    <t>264-3</t>
  </si>
  <si>
    <t>264-4</t>
  </si>
  <si>
    <t>279-1</t>
  </si>
  <si>
    <t>Hepatic Coma And Other Major Acute Liver Disorders</t>
  </si>
  <si>
    <t>279-2</t>
  </si>
  <si>
    <t>279-3</t>
  </si>
  <si>
    <t>279-4</t>
  </si>
  <si>
    <t>280-1</t>
  </si>
  <si>
    <t>Alcoholic Liver Disease</t>
  </si>
  <si>
    <t>280-2</t>
  </si>
  <si>
    <t>280-3</t>
  </si>
  <si>
    <t>280-4</t>
  </si>
  <si>
    <t>281-1</t>
  </si>
  <si>
    <t>Malignancy Of Hepatobiliary System And Pancreas</t>
  </si>
  <si>
    <t>281-2</t>
  </si>
  <si>
    <t>281-3</t>
  </si>
  <si>
    <t>281-4</t>
  </si>
  <si>
    <t>282-1</t>
  </si>
  <si>
    <t>Disorders Of Pancreas Except Malignancy</t>
  </si>
  <si>
    <t>282-2</t>
  </si>
  <si>
    <t>282-3</t>
  </si>
  <si>
    <t>282-4</t>
  </si>
  <si>
    <t>283-1</t>
  </si>
  <si>
    <t>Other Disorders Of The Liver</t>
  </si>
  <si>
    <t>283-2</t>
  </si>
  <si>
    <t>283-3</t>
  </si>
  <si>
    <t>283-4</t>
  </si>
  <si>
    <t>284-1</t>
  </si>
  <si>
    <t>Disorders Of Gallbladder And Biliary Tract</t>
  </si>
  <si>
    <t>284-2</t>
  </si>
  <si>
    <t>284-3</t>
  </si>
  <si>
    <t>284-4</t>
  </si>
  <si>
    <t>303-1</t>
  </si>
  <si>
    <t>Dorsal And Lumbar Fusion Procedure For Curvature Of Back</t>
  </si>
  <si>
    <t>303-2</t>
  </si>
  <si>
    <t>303-3</t>
  </si>
  <si>
    <t>303-4</t>
  </si>
  <si>
    <t>304-1</t>
  </si>
  <si>
    <t>Dorsal And Lumbar Fusion Procedure Except For Curvature Of Back</t>
  </si>
  <si>
    <t>304-2</t>
  </si>
  <si>
    <t>304-3</t>
  </si>
  <si>
    <t>304-4</t>
  </si>
  <si>
    <t>305-1</t>
  </si>
  <si>
    <t>Amputation Of Lower Limb Except Toes</t>
  </si>
  <si>
    <t>305-2</t>
  </si>
  <si>
    <t>305-3</t>
  </si>
  <si>
    <t>305-4</t>
  </si>
  <si>
    <t>308-1</t>
  </si>
  <si>
    <t>Hip And Femur Fracture Repair</t>
  </si>
  <si>
    <t>308-2</t>
  </si>
  <si>
    <t>308-3</t>
  </si>
  <si>
    <t>308-4</t>
  </si>
  <si>
    <t>309-1</t>
  </si>
  <si>
    <t>Other Significant Hip And Femur Surgery</t>
  </si>
  <si>
    <t>309-2</t>
  </si>
  <si>
    <t>309-3</t>
  </si>
  <si>
    <t>309-4</t>
  </si>
  <si>
    <t>310-1</t>
  </si>
  <si>
    <t>Intervertebral Disc Excision And Decompression</t>
  </si>
  <si>
    <t>310-2</t>
  </si>
  <si>
    <t>310-3</t>
  </si>
  <si>
    <t>310-4</t>
  </si>
  <si>
    <t>312-1</t>
  </si>
  <si>
    <t>Skin Graft, Except Hand, For Musculoskeletal And Connective Tissue Diagnoses</t>
  </si>
  <si>
    <t>312-2</t>
  </si>
  <si>
    <t>312-3</t>
  </si>
  <si>
    <t>312-4</t>
  </si>
  <si>
    <t>313-1</t>
  </si>
  <si>
    <t>Knee And Lower Leg Procedures Except Foot</t>
  </si>
  <si>
    <t>313-2</t>
  </si>
  <si>
    <t>313-3</t>
  </si>
  <si>
    <t>313-4</t>
  </si>
  <si>
    <t>314-1</t>
  </si>
  <si>
    <t>Foot And Toe Procedures</t>
  </si>
  <si>
    <t>314-2</t>
  </si>
  <si>
    <t>314-3</t>
  </si>
  <si>
    <t>314-4</t>
  </si>
  <si>
    <t>315-1</t>
  </si>
  <si>
    <t>Shoulder, Upper Arm And Forearm Procedures Except Joint Replacement</t>
  </si>
  <si>
    <t>315-2</t>
  </si>
  <si>
    <t>315-3</t>
  </si>
  <si>
    <t>315-4</t>
  </si>
  <si>
    <t>316-1</t>
  </si>
  <si>
    <t>Hand And Wrist Procedures</t>
  </si>
  <si>
    <t>316-2</t>
  </si>
  <si>
    <t>316-3</t>
  </si>
  <si>
    <t>316-4</t>
  </si>
  <si>
    <t>317-1</t>
  </si>
  <si>
    <t>Tendon, Muscle And Other Soft Tissue Procedures</t>
  </si>
  <si>
    <t>317-2</t>
  </si>
  <si>
    <t>317-3</t>
  </si>
  <si>
    <t>317-4</t>
  </si>
  <si>
    <t>320-1</t>
  </si>
  <si>
    <t>Other Musculoskeletal System And Connective Tissue Procedures</t>
  </si>
  <si>
    <t>320-2</t>
  </si>
  <si>
    <t>320-3</t>
  </si>
  <si>
    <t>320-4</t>
  </si>
  <si>
    <t>321-1</t>
  </si>
  <si>
    <t>Cervical Spinal Fusion And Other Back Or Neck Procedures Except Disc Excision Or Decompression</t>
  </si>
  <si>
    <t>321-2</t>
  </si>
  <si>
    <t>321-3</t>
  </si>
  <si>
    <t>321-4</t>
  </si>
  <si>
    <t>322-1</t>
  </si>
  <si>
    <t>Shoulder And Elbow Joint Replacement</t>
  </si>
  <si>
    <t>322-2</t>
  </si>
  <si>
    <t>322-3</t>
  </si>
  <si>
    <t>322-4</t>
  </si>
  <si>
    <t>323-1</t>
  </si>
  <si>
    <t>Non-Elective Or Complex Hip Joint Replacement</t>
  </si>
  <si>
    <t>323-2</t>
  </si>
  <si>
    <t>323-3</t>
  </si>
  <si>
    <t>323-4</t>
  </si>
  <si>
    <t>324-1</t>
  </si>
  <si>
    <t>Elective Hip Joint Replacement</t>
  </si>
  <si>
    <t>324-2</t>
  </si>
  <si>
    <t>324-3</t>
  </si>
  <si>
    <t>324-4</t>
  </si>
  <si>
    <t>325-1</t>
  </si>
  <si>
    <t>Non-Elective Or Complex Knee Joint Replacement</t>
  </si>
  <si>
    <t>325-2</t>
  </si>
  <si>
    <t>325-3</t>
  </si>
  <si>
    <t>325-4</t>
  </si>
  <si>
    <t>326-1</t>
  </si>
  <si>
    <t>Elective Knee Joint Replacement</t>
  </si>
  <si>
    <t>326-2</t>
  </si>
  <si>
    <t>326-3</t>
  </si>
  <si>
    <t>326-4</t>
  </si>
  <si>
    <t>340-1</t>
  </si>
  <si>
    <t>Fracture Of Femur</t>
  </si>
  <si>
    <t>340-2</t>
  </si>
  <si>
    <t>340-3</t>
  </si>
  <si>
    <t>340-4</t>
  </si>
  <si>
    <t>341-1</t>
  </si>
  <si>
    <t>Fracture Of Pelvis Or Dislocation Of Hip</t>
  </si>
  <si>
    <t>341-2</t>
  </si>
  <si>
    <t>341-3</t>
  </si>
  <si>
    <t>341-4</t>
  </si>
  <si>
    <t>342-1</t>
  </si>
  <si>
    <t>Fractures And Dislocations Except Femur, Pelvis And Back</t>
  </si>
  <si>
    <t>342-2</t>
  </si>
  <si>
    <t>342-3</t>
  </si>
  <si>
    <t>342-4</t>
  </si>
  <si>
    <t>343-1</t>
  </si>
  <si>
    <t>Musculoskeletal Malignancy And Pathological Fracture Due To Musculoskeletal Malignancy</t>
  </si>
  <si>
    <t>343-2</t>
  </si>
  <si>
    <t>343-3</t>
  </si>
  <si>
    <t>343-4</t>
  </si>
  <si>
    <t>344-1</t>
  </si>
  <si>
    <t>Osteomyelitis, Septic Arthritis And Other Musculoskeletal Infections</t>
  </si>
  <si>
    <t>344-2</t>
  </si>
  <si>
    <t>344-3</t>
  </si>
  <si>
    <t>344-4</t>
  </si>
  <si>
    <t>346-1</t>
  </si>
  <si>
    <t>Connective Tissue Disorders</t>
  </si>
  <si>
    <t>346-2</t>
  </si>
  <si>
    <t>346-3</t>
  </si>
  <si>
    <t>346-4</t>
  </si>
  <si>
    <t>347-1</t>
  </si>
  <si>
    <t>Other Back And Neck Disorders, Fractures And Injuries</t>
  </si>
  <si>
    <t>347-2</t>
  </si>
  <si>
    <t>347-3</t>
  </si>
  <si>
    <t>347-4</t>
  </si>
  <si>
    <t>349-1</t>
  </si>
  <si>
    <t>Malfunction, Reaction, Complication Of Orthopedic Device Or Procedure</t>
  </si>
  <si>
    <t>349-2</t>
  </si>
  <si>
    <t>349-3</t>
  </si>
  <si>
    <t>349-4</t>
  </si>
  <si>
    <t>351-1</t>
  </si>
  <si>
    <t>Other Musculoskeletal System And Connective Tissue Diagnoses</t>
  </si>
  <si>
    <t>351-2</t>
  </si>
  <si>
    <t>351-3</t>
  </si>
  <si>
    <t>351-4</t>
  </si>
  <si>
    <t>361-1</t>
  </si>
  <si>
    <t>Skin Graft For Skin And Subcutaneous Tissue Diagnoses</t>
  </si>
  <si>
    <t>361-2</t>
  </si>
  <si>
    <t>361-3</t>
  </si>
  <si>
    <t>361-4</t>
  </si>
  <si>
    <t>362-1</t>
  </si>
  <si>
    <t>Mastectomy Procedures</t>
  </si>
  <si>
    <t>362-2</t>
  </si>
  <si>
    <t>362-3</t>
  </si>
  <si>
    <t>362-4</t>
  </si>
  <si>
    <t>363-1</t>
  </si>
  <si>
    <t>Breast Procedures Except Mastectomy</t>
  </si>
  <si>
    <t>363-2</t>
  </si>
  <si>
    <t>363-3</t>
  </si>
  <si>
    <t>363-4</t>
  </si>
  <si>
    <t>364-1</t>
  </si>
  <si>
    <t>Other Skin, Subcutaneous Tissue And Related Procedures</t>
  </si>
  <si>
    <t>364-2</t>
  </si>
  <si>
    <t>364-3</t>
  </si>
  <si>
    <t>364-4</t>
  </si>
  <si>
    <t>380-1</t>
  </si>
  <si>
    <t>Skin Ulcers</t>
  </si>
  <si>
    <t>380-2</t>
  </si>
  <si>
    <t>380-3</t>
  </si>
  <si>
    <t>380-4</t>
  </si>
  <si>
    <t>381-1</t>
  </si>
  <si>
    <t>Major Skin Disorders</t>
  </si>
  <si>
    <t>381-2</t>
  </si>
  <si>
    <t>381-3</t>
  </si>
  <si>
    <t>381-4</t>
  </si>
  <si>
    <t>382-1</t>
  </si>
  <si>
    <t>Malignant Breast Disorders</t>
  </si>
  <si>
    <t>382-2</t>
  </si>
  <si>
    <t>382-3</t>
  </si>
  <si>
    <t>382-4</t>
  </si>
  <si>
    <t>383-1</t>
  </si>
  <si>
    <t>Cellulitis And Other Skin Infections</t>
  </si>
  <si>
    <t>383-2</t>
  </si>
  <si>
    <t>383-3</t>
  </si>
  <si>
    <t>383-4</t>
  </si>
  <si>
    <t>384-1</t>
  </si>
  <si>
    <t>Contusion, Open Wound And Other Trauma To Skin And Subcutaneous Tissue</t>
  </si>
  <si>
    <t>384-2</t>
  </si>
  <si>
    <t>384-3</t>
  </si>
  <si>
    <t>384-4</t>
  </si>
  <si>
    <t>385-1</t>
  </si>
  <si>
    <t>Other Skin, Subcutaneous Tissue And Breast Disorders</t>
  </si>
  <si>
    <t>385-2</t>
  </si>
  <si>
    <t>385-3</t>
  </si>
  <si>
    <t>385-4</t>
  </si>
  <si>
    <t>401-1</t>
  </si>
  <si>
    <t>Adrenal Procedures</t>
  </si>
  <si>
    <t>401-2</t>
  </si>
  <si>
    <t>401-3</t>
  </si>
  <si>
    <t>401-4</t>
  </si>
  <si>
    <t>403-1</t>
  </si>
  <si>
    <t>Procedures For Obesity</t>
  </si>
  <si>
    <t>403-2</t>
  </si>
  <si>
    <t>403-3</t>
  </si>
  <si>
    <t>403-4</t>
  </si>
  <si>
    <t>404-1</t>
  </si>
  <si>
    <t>Thyroid, Parathyroid And Thyroglossal Procedures</t>
  </si>
  <si>
    <t>404-2</t>
  </si>
  <si>
    <t>404-3</t>
  </si>
  <si>
    <t>404-4</t>
  </si>
  <si>
    <t>405-1</t>
  </si>
  <si>
    <t>Other Procedures For Endocrine, Nutritional And Metabolic Disorders</t>
  </si>
  <si>
    <t>405-2</t>
  </si>
  <si>
    <t>405-3</t>
  </si>
  <si>
    <t>405-4</t>
  </si>
  <si>
    <t>420-1</t>
  </si>
  <si>
    <t>Diabetes</t>
  </si>
  <si>
    <t>420-2</t>
  </si>
  <si>
    <t>420-3</t>
  </si>
  <si>
    <t>420-4</t>
  </si>
  <si>
    <t>421-1</t>
  </si>
  <si>
    <t>Malnutrition, Failure To Thrive And Other Nutritional Disorders</t>
  </si>
  <si>
    <t>421-2</t>
  </si>
  <si>
    <t>421-3</t>
  </si>
  <si>
    <t>421-4</t>
  </si>
  <si>
    <t>422-1</t>
  </si>
  <si>
    <t>Hypovolemia And Related Electrolyte Disorders</t>
  </si>
  <si>
    <t>422-2</t>
  </si>
  <si>
    <t>422-3</t>
  </si>
  <si>
    <t>422-4</t>
  </si>
  <si>
    <t>423-1</t>
  </si>
  <si>
    <t>Inborn Errors Of Metabolism</t>
  </si>
  <si>
    <t>423-2</t>
  </si>
  <si>
    <t>423-3</t>
  </si>
  <si>
    <t>423-4</t>
  </si>
  <si>
    <t>424-1</t>
  </si>
  <si>
    <t>Other Endocrine Disorders</t>
  </si>
  <si>
    <t>424-2</t>
  </si>
  <si>
    <t>424-3</t>
  </si>
  <si>
    <t>424-4</t>
  </si>
  <si>
    <t>425-1</t>
  </si>
  <si>
    <t>Other Non-Hypovolemic Electrolyte Disorders</t>
  </si>
  <si>
    <t>425-2</t>
  </si>
  <si>
    <t>425-3</t>
  </si>
  <si>
    <t>425-4</t>
  </si>
  <si>
    <t>426-1</t>
  </si>
  <si>
    <t>Non-Hypovolemic Sodium Disorders</t>
  </si>
  <si>
    <t>426-2</t>
  </si>
  <si>
    <t>426-3</t>
  </si>
  <si>
    <t>426-4</t>
  </si>
  <si>
    <t>427-1</t>
  </si>
  <si>
    <t>Thyroid Disorders</t>
  </si>
  <si>
    <t>427-2</t>
  </si>
  <si>
    <t>427-3</t>
  </si>
  <si>
    <t>427-4</t>
  </si>
  <si>
    <t>440-1</t>
  </si>
  <si>
    <t>Kidney Transplant</t>
  </si>
  <si>
    <t>440-2</t>
  </si>
  <si>
    <t>440-3</t>
  </si>
  <si>
    <t>440-4</t>
  </si>
  <si>
    <t>441-1</t>
  </si>
  <si>
    <t>Major Bladder Procedures</t>
  </si>
  <si>
    <t>441-2</t>
  </si>
  <si>
    <t>441-3</t>
  </si>
  <si>
    <t>441-4</t>
  </si>
  <si>
    <t>442-1</t>
  </si>
  <si>
    <t>Kidney And Urinary Tract Procedures For Malignancy</t>
  </si>
  <si>
    <t>442-2</t>
  </si>
  <si>
    <t>442-3</t>
  </si>
  <si>
    <t>442-4</t>
  </si>
  <si>
    <t>443-1</t>
  </si>
  <si>
    <t>Kidney And Urinary Tract Procedures For Non-Malignancy</t>
  </si>
  <si>
    <t>443-2</t>
  </si>
  <si>
    <t>443-3</t>
  </si>
  <si>
    <t>443-4</t>
  </si>
  <si>
    <t>444-1</t>
  </si>
  <si>
    <t>Renal Dialysis Access Device Procedures And Vessel Repair</t>
  </si>
  <si>
    <t>444-2</t>
  </si>
  <si>
    <t>444-3</t>
  </si>
  <si>
    <t>444-4</t>
  </si>
  <si>
    <t>445-1</t>
  </si>
  <si>
    <t>Other Bladder Procedures</t>
  </si>
  <si>
    <t>445-2</t>
  </si>
  <si>
    <t>445-3</t>
  </si>
  <si>
    <t>445-4</t>
  </si>
  <si>
    <t>446-1</t>
  </si>
  <si>
    <t>Urethral And Transurethral Procedures</t>
  </si>
  <si>
    <t>446-2</t>
  </si>
  <si>
    <t>446-3</t>
  </si>
  <si>
    <t>446-4</t>
  </si>
  <si>
    <t>447-1</t>
  </si>
  <si>
    <t>Other Kidney, Urinary Tract And Related Procedures</t>
  </si>
  <si>
    <t>447-2</t>
  </si>
  <si>
    <t>447-3</t>
  </si>
  <si>
    <t>447-4</t>
  </si>
  <si>
    <t>461-1</t>
  </si>
  <si>
    <t>Kidney And Urinary Tract Malignancy</t>
  </si>
  <si>
    <t>461-2</t>
  </si>
  <si>
    <t>461-3</t>
  </si>
  <si>
    <t>461-4</t>
  </si>
  <si>
    <t>462-1</t>
  </si>
  <si>
    <t>Nephritis And Nephrosis</t>
  </si>
  <si>
    <t>462-2</t>
  </si>
  <si>
    <t>462-3</t>
  </si>
  <si>
    <t>462-4</t>
  </si>
  <si>
    <t>463-1</t>
  </si>
  <si>
    <t>Kidney And Urinary Tract Infections</t>
  </si>
  <si>
    <t>463-2</t>
  </si>
  <si>
    <t>463-3</t>
  </si>
  <si>
    <t>463-4</t>
  </si>
  <si>
    <t>465-1</t>
  </si>
  <si>
    <t>Urinary Stones And Acquired Upper Urinary Tract Obstruction</t>
  </si>
  <si>
    <t>465-2</t>
  </si>
  <si>
    <t>465-3</t>
  </si>
  <si>
    <t>465-4</t>
  </si>
  <si>
    <t>466-1</t>
  </si>
  <si>
    <t>Malfunction, Reaction, Complication Of Genitourinary Device Or Procedure</t>
  </si>
  <si>
    <t>466-2</t>
  </si>
  <si>
    <t>466-3</t>
  </si>
  <si>
    <t>466-4</t>
  </si>
  <si>
    <t>468-1</t>
  </si>
  <si>
    <t>Other Kidney And Urinary Tract Diagnoses, Signs And Symptoms</t>
  </si>
  <si>
    <t>468-2</t>
  </si>
  <si>
    <t>468-3</t>
  </si>
  <si>
    <t>468-4</t>
  </si>
  <si>
    <t>469-1</t>
  </si>
  <si>
    <t>Acute Kidney Injury</t>
  </si>
  <si>
    <t>469-2</t>
  </si>
  <si>
    <t>469-3</t>
  </si>
  <si>
    <t>469-4</t>
  </si>
  <si>
    <t>470-1</t>
  </si>
  <si>
    <t>Chronic Kidney Disease</t>
  </si>
  <si>
    <t>470-2</t>
  </si>
  <si>
    <t>470-3</t>
  </si>
  <si>
    <t>470-4</t>
  </si>
  <si>
    <t>480-1</t>
  </si>
  <si>
    <t>Major Male Pelvic Procedures</t>
  </si>
  <si>
    <t>480-2</t>
  </si>
  <si>
    <t>480-3</t>
  </si>
  <si>
    <t>480-4</t>
  </si>
  <si>
    <t>482-1</t>
  </si>
  <si>
    <t>Transurethral Prostatectomy</t>
  </si>
  <si>
    <t>482-2</t>
  </si>
  <si>
    <t>482-3</t>
  </si>
  <si>
    <t>482-4</t>
  </si>
  <si>
    <t>483-1</t>
  </si>
  <si>
    <t>Penis, Testes And Scrotal Procedures</t>
  </si>
  <si>
    <t>483-2</t>
  </si>
  <si>
    <t>483-3</t>
  </si>
  <si>
    <t>483-4</t>
  </si>
  <si>
    <t>484-1</t>
  </si>
  <si>
    <t>Other Male Reproductive System And Related Procedures</t>
  </si>
  <si>
    <t>484-2</t>
  </si>
  <si>
    <t>484-3</t>
  </si>
  <si>
    <t>484-4</t>
  </si>
  <si>
    <t>500-1</t>
  </si>
  <si>
    <t>Malignancy, Male Reproductive System</t>
  </si>
  <si>
    <t>500-2</t>
  </si>
  <si>
    <t>500-3</t>
  </si>
  <si>
    <t>500-4</t>
  </si>
  <si>
    <t>501-1</t>
  </si>
  <si>
    <t>Male Reproductive System Diagnoses Except Malignancy</t>
  </si>
  <si>
    <t>501-2</t>
  </si>
  <si>
    <t>501-3</t>
  </si>
  <si>
    <t>501-4</t>
  </si>
  <si>
    <t>510-1</t>
  </si>
  <si>
    <t>Pelvic Evisceration, Radical Hysterectomy And Other Radical Gynecological Procedures</t>
  </si>
  <si>
    <t>510-2</t>
  </si>
  <si>
    <t>510-3</t>
  </si>
  <si>
    <t>510-4</t>
  </si>
  <si>
    <t>511-1</t>
  </si>
  <si>
    <t>Uterine And Adnexa Procedures For Ovarian And Adnexal Malignancy</t>
  </si>
  <si>
    <t>511-2</t>
  </si>
  <si>
    <t>511-3</t>
  </si>
  <si>
    <t>511-4</t>
  </si>
  <si>
    <t>512-1</t>
  </si>
  <si>
    <t>Uterine And Adnexa Procedures For Non-Ovarian And Non-Adnexal Malignancy</t>
  </si>
  <si>
    <t>512-2</t>
  </si>
  <si>
    <t>512-3</t>
  </si>
  <si>
    <t>512-4</t>
  </si>
  <si>
    <t>513-1</t>
  </si>
  <si>
    <t>Uterine And Adnexa Procedures For Non-Malignancy Except Leiomyoma</t>
  </si>
  <si>
    <t>513-2</t>
  </si>
  <si>
    <t>513-3</t>
  </si>
  <si>
    <t>513-4</t>
  </si>
  <si>
    <t>514-1</t>
  </si>
  <si>
    <t>Female Reproductive System Reconstructive Procedures</t>
  </si>
  <si>
    <t>514-2</t>
  </si>
  <si>
    <t>514-3</t>
  </si>
  <si>
    <t>514-4</t>
  </si>
  <si>
    <t>517-1</t>
  </si>
  <si>
    <t>Dilation And Curettage For Non-Obstetric Diagnoses</t>
  </si>
  <si>
    <t>517-2</t>
  </si>
  <si>
    <t>517-3</t>
  </si>
  <si>
    <t>517-4</t>
  </si>
  <si>
    <t>518-1</t>
  </si>
  <si>
    <t>Other Female Reproductive System And Related Procedures</t>
  </si>
  <si>
    <t>518-2</t>
  </si>
  <si>
    <t>518-3</t>
  </si>
  <si>
    <t>518-4</t>
  </si>
  <si>
    <t>519-1</t>
  </si>
  <si>
    <t>Uterine And Adnexa Procedures For Leiomyoma</t>
  </si>
  <si>
    <t>519-2</t>
  </si>
  <si>
    <t>519-3</t>
  </si>
  <si>
    <t>519-4</t>
  </si>
  <si>
    <t>530-1</t>
  </si>
  <si>
    <t>Female Reproductive System Malignancy</t>
  </si>
  <si>
    <t>530-2</t>
  </si>
  <si>
    <t>530-3</t>
  </si>
  <si>
    <t>530-4</t>
  </si>
  <si>
    <t>531-1</t>
  </si>
  <si>
    <t>Female Reproductive System Infections</t>
  </si>
  <si>
    <t>531-2</t>
  </si>
  <si>
    <t>531-3</t>
  </si>
  <si>
    <t>531-4</t>
  </si>
  <si>
    <t>532-1</t>
  </si>
  <si>
    <t>Menstrual And Other Female Reproductive System Disorders</t>
  </si>
  <si>
    <t>532-2</t>
  </si>
  <si>
    <t>532-3</t>
  </si>
  <si>
    <t>532-4</t>
  </si>
  <si>
    <t>539-1</t>
  </si>
  <si>
    <t>Cesarean Section With Sterilization</t>
  </si>
  <si>
    <t>Obstetrics</t>
  </si>
  <si>
    <t>539-2</t>
  </si>
  <si>
    <t>539-3</t>
  </si>
  <si>
    <t>539-4</t>
  </si>
  <si>
    <t>540-1</t>
  </si>
  <si>
    <t>Cesarean Section Without Sterilization</t>
  </si>
  <si>
    <t>540-2</t>
  </si>
  <si>
    <t>540-3</t>
  </si>
  <si>
    <t>540-4</t>
  </si>
  <si>
    <t>541-1</t>
  </si>
  <si>
    <t>Vaginal Delivery With Sterilization And/Or D&amp;C</t>
  </si>
  <si>
    <t>541-2</t>
  </si>
  <si>
    <t>541-3</t>
  </si>
  <si>
    <t>541-4</t>
  </si>
  <si>
    <t>542-1</t>
  </si>
  <si>
    <t>Vaginal Delivery With O.R. Procedure Except Sterilization And/Or D&amp;C</t>
  </si>
  <si>
    <t>542-2</t>
  </si>
  <si>
    <t>542-3</t>
  </si>
  <si>
    <t>542-4</t>
  </si>
  <si>
    <t>543-1</t>
  </si>
  <si>
    <t>Abortion With D&amp;C, Aspiration Curettage Or Hysterotomy</t>
  </si>
  <si>
    <t>543-2</t>
  </si>
  <si>
    <t>543-3</t>
  </si>
  <si>
    <t>543-4</t>
  </si>
  <si>
    <t>547-1</t>
  </si>
  <si>
    <t>Antepartum With O.R. Procedure</t>
  </si>
  <si>
    <t>547-2</t>
  </si>
  <si>
    <t>547-3</t>
  </si>
  <si>
    <t>547-4</t>
  </si>
  <si>
    <t>548-1</t>
  </si>
  <si>
    <t>Postpartum And Post Abortion Diagnosis With O.R. Procedure</t>
  </si>
  <si>
    <t>548-2</t>
  </si>
  <si>
    <t>548-3</t>
  </si>
  <si>
    <t>548-4</t>
  </si>
  <si>
    <t>560-1</t>
  </si>
  <si>
    <t>Vaginal Delivery</t>
  </si>
  <si>
    <t>560-2</t>
  </si>
  <si>
    <t>560-3</t>
  </si>
  <si>
    <t>560-4</t>
  </si>
  <si>
    <t>561-1</t>
  </si>
  <si>
    <t>Postpartum And Post Abortion Diagnoses Without Procedure</t>
  </si>
  <si>
    <t>561-2</t>
  </si>
  <si>
    <t>561-3</t>
  </si>
  <si>
    <t>561-4</t>
  </si>
  <si>
    <t>564-1</t>
  </si>
  <si>
    <t>Abortion Without D&amp;C, Aspiration Curettage Or Hysterotomy</t>
  </si>
  <si>
    <t>564-2</t>
  </si>
  <si>
    <t>564-3</t>
  </si>
  <si>
    <t>564-4</t>
  </si>
  <si>
    <t>566-1</t>
  </si>
  <si>
    <t>Antepartum Without O.R. Procedure</t>
  </si>
  <si>
    <t>566-2</t>
  </si>
  <si>
    <t>566-3</t>
  </si>
  <si>
    <t>566-4</t>
  </si>
  <si>
    <t>580-1</t>
  </si>
  <si>
    <t>Neonate, Transferred &lt; 5 Days Old, Not Born Here</t>
  </si>
  <si>
    <t>N/A</t>
  </si>
  <si>
    <t>Neonate</t>
  </si>
  <si>
    <t>580-2</t>
  </si>
  <si>
    <t>580-3</t>
  </si>
  <si>
    <t>580-4</t>
  </si>
  <si>
    <t>581-1</t>
  </si>
  <si>
    <t>Neonate, Transferred &lt; 5 Days Old, Born Here</t>
  </si>
  <si>
    <t>581-2</t>
  </si>
  <si>
    <t>581-3</t>
  </si>
  <si>
    <t>581-4</t>
  </si>
  <si>
    <t>583-1</t>
  </si>
  <si>
    <t>Neonate With Ecmo</t>
  </si>
  <si>
    <t>583-2</t>
  </si>
  <si>
    <t>583-3</t>
  </si>
  <si>
    <t>583-4</t>
  </si>
  <si>
    <t>588-1</t>
  </si>
  <si>
    <t>Neonate Birth Weight &lt; 1500 Grams With Major Procedure</t>
  </si>
  <si>
    <t>588-2</t>
  </si>
  <si>
    <t>588-3</t>
  </si>
  <si>
    <t>588-4</t>
  </si>
  <si>
    <t>589-1</t>
  </si>
  <si>
    <t>Neonate Birth Weight &lt; 500 Grams, Or Birth Weight 500-999 Grams And Gestational Age &lt;24 Weeks, Or Birth Weight 500-749 Grams With Major Anomaly Or Without Life Sustaining Intervention</t>
  </si>
  <si>
    <t>589-2</t>
  </si>
  <si>
    <t>589-3</t>
  </si>
  <si>
    <t>589-4</t>
  </si>
  <si>
    <t>591-1</t>
  </si>
  <si>
    <t>Neonate Birth Weight 500-749 Grams Without Major Procedure</t>
  </si>
  <si>
    <t>591-2</t>
  </si>
  <si>
    <t>591-3</t>
  </si>
  <si>
    <t>591-4</t>
  </si>
  <si>
    <t>593-1</t>
  </si>
  <si>
    <t>Neonate Birth Weight 750-999 Grams Without Major Procedure</t>
  </si>
  <si>
    <t>593-2</t>
  </si>
  <si>
    <t>593-3</t>
  </si>
  <si>
    <t>593-4</t>
  </si>
  <si>
    <t>602-1</t>
  </si>
  <si>
    <t>Neonate Birth Weight 1000-1249 Grams With Respiratory Distress Syndrome Or Other Major Respiratory Condition Or Major Anomaly</t>
  </si>
  <si>
    <t>602-2</t>
  </si>
  <si>
    <t>602-3</t>
  </si>
  <si>
    <t>602-4</t>
  </si>
  <si>
    <t>603-1</t>
  </si>
  <si>
    <t>Neonate Birth Weight 1000-1249 Grams With Or Without Significant Condition</t>
  </si>
  <si>
    <t>603-2</t>
  </si>
  <si>
    <t>603-3</t>
  </si>
  <si>
    <t>603-4</t>
  </si>
  <si>
    <t>607-1</t>
  </si>
  <si>
    <t>Neonate Birth Weight 1250-1499 Grams With Respiratory Distress Syndrome Or Other Major Respiratory Condition Or Major Anomaly</t>
  </si>
  <si>
    <t>607-2</t>
  </si>
  <si>
    <t>607-3</t>
  </si>
  <si>
    <t>607-4</t>
  </si>
  <si>
    <t>608-1</t>
  </si>
  <si>
    <t>Neonate Birth Weight 1250-1499 Grams With Or Without Significant Condition</t>
  </si>
  <si>
    <t>608-2</t>
  </si>
  <si>
    <t>608-3</t>
  </si>
  <si>
    <t>608-4</t>
  </si>
  <si>
    <t>609-1</t>
  </si>
  <si>
    <t>Neonate Birth Weight 1500-2499 Grams With Major Procedure</t>
  </si>
  <si>
    <t>609-2</t>
  </si>
  <si>
    <t>609-3</t>
  </si>
  <si>
    <t>609-4</t>
  </si>
  <si>
    <t>611-1</t>
  </si>
  <si>
    <t>Neonate Birth Weight 1500-1999 Grams With Major Anomaly</t>
  </si>
  <si>
    <t>611-2</t>
  </si>
  <si>
    <t>611-3</t>
  </si>
  <si>
    <t>611-4</t>
  </si>
  <si>
    <t>612-1</t>
  </si>
  <si>
    <t>Neonate Birth Weight 1500-1999 Grams With Respiratory Distress Syndrome Or Other Major Respiratory Condition</t>
  </si>
  <si>
    <t>612-2</t>
  </si>
  <si>
    <t>612-3</t>
  </si>
  <si>
    <t>612-4</t>
  </si>
  <si>
    <t>613-1</t>
  </si>
  <si>
    <t>Neonate Birth Weight 1500-1999 Grams With Congenital Or Perinatal Infection</t>
  </si>
  <si>
    <t>613-2</t>
  </si>
  <si>
    <t>613-3</t>
  </si>
  <si>
    <t>613-4</t>
  </si>
  <si>
    <t>614-1</t>
  </si>
  <si>
    <t>Neonate Birth Weight 1500-1999 Grams With Or Without Other Significant Condition</t>
  </si>
  <si>
    <t>614-2</t>
  </si>
  <si>
    <t>614-3</t>
  </si>
  <si>
    <t>614-4</t>
  </si>
  <si>
    <t>621-1</t>
  </si>
  <si>
    <t>Neonate Birth Weight 2000-2499 Grams With Major Anomaly</t>
  </si>
  <si>
    <t>621-2</t>
  </si>
  <si>
    <t>621-3</t>
  </si>
  <si>
    <t>621-4</t>
  </si>
  <si>
    <t>622-1</t>
  </si>
  <si>
    <t>Neonate Birth Weight 2000-2499 Grams With Respiratory Distress Syndrome Or Other Major Respiratory Condition</t>
  </si>
  <si>
    <t>622-2</t>
  </si>
  <si>
    <t>622-3</t>
  </si>
  <si>
    <t>622-4</t>
  </si>
  <si>
    <t>623-1</t>
  </si>
  <si>
    <t>Neonate Birth Weight 2000-2499 Grams With Congenital Or Perinatal Infection</t>
  </si>
  <si>
    <t>623-2</t>
  </si>
  <si>
    <t>623-3</t>
  </si>
  <si>
    <t>623-4</t>
  </si>
  <si>
    <t>625-1</t>
  </si>
  <si>
    <t>Neonate Birth Weight 2000-2499 Grams With Other Significant Condition</t>
  </si>
  <si>
    <t>625-2</t>
  </si>
  <si>
    <t>625-3</t>
  </si>
  <si>
    <t>625-4</t>
  </si>
  <si>
    <t>626-1</t>
  </si>
  <si>
    <t>Neonate Birth Weight 2000-2499 Grams, Normal Newborn Or Neonate With Other Problem</t>
  </si>
  <si>
    <t>Normal Newborn</t>
  </si>
  <si>
    <t>626-2</t>
  </si>
  <si>
    <t>626-3</t>
  </si>
  <si>
    <t>626-4</t>
  </si>
  <si>
    <t>630-1</t>
  </si>
  <si>
    <t>Neonate Birth Weight &gt; 2499 Grams With Major Cardiovascular Procedure</t>
  </si>
  <si>
    <t>630-2</t>
  </si>
  <si>
    <t>630-3</t>
  </si>
  <si>
    <t>630-4</t>
  </si>
  <si>
    <t>631-1</t>
  </si>
  <si>
    <t>Neonate Birth Weight &gt; 2499 Grams With Other Major Procedure</t>
  </si>
  <si>
    <t>631-2</t>
  </si>
  <si>
    <t>631-3</t>
  </si>
  <si>
    <t>631-4</t>
  </si>
  <si>
    <t>633-1</t>
  </si>
  <si>
    <t>Neonate Birth Weight &gt; 2499 Grams With Major Anomaly</t>
  </si>
  <si>
    <t>633-2</t>
  </si>
  <si>
    <t>633-3</t>
  </si>
  <si>
    <t>633-4</t>
  </si>
  <si>
    <t>634-1</t>
  </si>
  <si>
    <t>Neonate Birth Weight &gt; 2499 Grams With Respiratory Distress Syndrome Or Other Major Respiratory Condition</t>
  </si>
  <si>
    <t>634-2</t>
  </si>
  <si>
    <t>634-3</t>
  </si>
  <si>
    <t>634-4</t>
  </si>
  <si>
    <t>636-1</t>
  </si>
  <si>
    <t>Neonate Birth Weight &gt; 2499 Grams With Congenital Or Perinatal Infection</t>
  </si>
  <si>
    <t>636-2</t>
  </si>
  <si>
    <t>636-3</t>
  </si>
  <si>
    <t>636-4</t>
  </si>
  <si>
    <t>639-1</t>
  </si>
  <si>
    <t>Neonate Birth Weight &gt; 2499 Grams With Other Significant Condition</t>
  </si>
  <si>
    <t>639-2</t>
  </si>
  <si>
    <t>639-3</t>
  </si>
  <si>
    <t>639-4</t>
  </si>
  <si>
    <t>640-1</t>
  </si>
  <si>
    <t>Neonate Birth Weight &gt; 2499 Grams, Normal Newborn Or Neonate With Other Problem</t>
  </si>
  <si>
    <t>640-2</t>
  </si>
  <si>
    <t>640-3</t>
  </si>
  <si>
    <t>640-4</t>
  </si>
  <si>
    <t>650-1</t>
  </si>
  <si>
    <t>Splenectomy</t>
  </si>
  <si>
    <t>650-2</t>
  </si>
  <si>
    <t>650-3</t>
  </si>
  <si>
    <t>650-4</t>
  </si>
  <si>
    <t>651-1</t>
  </si>
  <si>
    <t>Other Procedures Of Blood And Blood-Forming Organs</t>
  </si>
  <si>
    <t>651-2</t>
  </si>
  <si>
    <t>651-3</t>
  </si>
  <si>
    <t>651-4</t>
  </si>
  <si>
    <t>660-1</t>
  </si>
  <si>
    <t>Major Hematologic Or Immunologic Diagnoses Except Sickle Cell Crisis And Coagulation</t>
  </si>
  <si>
    <t>660-2</t>
  </si>
  <si>
    <t>660-3</t>
  </si>
  <si>
    <t>660-4</t>
  </si>
  <si>
    <t>661-1</t>
  </si>
  <si>
    <t>Coagulation And Platelet Disorders</t>
  </si>
  <si>
    <t>661-2</t>
  </si>
  <si>
    <t>661-3</t>
  </si>
  <si>
    <t>661-4</t>
  </si>
  <si>
    <t>662-1</t>
  </si>
  <si>
    <t>Sickle Cell Anemia Crisis</t>
  </si>
  <si>
    <t>662-2</t>
  </si>
  <si>
    <t>662-3</t>
  </si>
  <si>
    <t>662-4</t>
  </si>
  <si>
    <t>663-1</t>
  </si>
  <si>
    <t>Other Anemia And Disorders Of Blood And Blood-Forming Organs</t>
  </si>
  <si>
    <t>663-2</t>
  </si>
  <si>
    <t>663-3</t>
  </si>
  <si>
    <t>663-4</t>
  </si>
  <si>
    <t>680-1</t>
  </si>
  <si>
    <t>Major O.R. Procedures For Lymphatic, Hematopoietic Or Other Neoplasms</t>
  </si>
  <si>
    <t>680-2</t>
  </si>
  <si>
    <t>680-3</t>
  </si>
  <si>
    <t>680-4</t>
  </si>
  <si>
    <t>681-1</t>
  </si>
  <si>
    <t>Other  O.R. Procedures For Lymphatic, Hematopoietic Or Other Neoplasms</t>
  </si>
  <si>
    <t>681-2</t>
  </si>
  <si>
    <t>681-3</t>
  </si>
  <si>
    <t>681-4</t>
  </si>
  <si>
    <t>690-1</t>
  </si>
  <si>
    <t>Acute Leukemia</t>
  </si>
  <si>
    <t>690-2</t>
  </si>
  <si>
    <t>690-3</t>
  </si>
  <si>
    <t>690-4</t>
  </si>
  <si>
    <t>691-1</t>
  </si>
  <si>
    <t>Lymphoma, Myeloma And Non-Acute Leukemia</t>
  </si>
  <si>
    <t>691-2</t>
  </si>
  <si>
    <t>691-3</t>
  </si>
  <si>
    <t>691-4</t>
  </si>
  <si>
    <t>692-1</t>
  </si>
  <si>
    <t>Radiotherapy</t>
  </si>
  <si>
    <t>692-2</t>
  </si>
  <si>
    <t>692-3</t>
  </si>
  <si>
    <t>692-4</t>
  </si>
  <si>
    <t>694-1</t>
  </si>
  <si>
    <t>Lymphatic And Other Malignancies And Neoplasms Of Uncertain Behavior</t>
  </si>
  <si>
    <t>694-2</t>
  </si>
  <si>
    <t>694-3</t>
  </si>
  <si>
    <t>694-4</t>
  </si>
  <si>
    <t>695-1</t>
  </si>
  <si>
    <t>Chemotherapy For Acute Leukemia</t>
  </si>
  <si>
    <t>695-2</t>
  </si>
  <si>
    <t>695-3</t>
  </si>
  <si>
    <t>695-4</t>
  </si>
  <si>
    <t>696-1</t>
  </si>
  <si>
    <t>Other Chemotherapy</t>
  </si>
  <si>
    <t>696-2</t>
  </si>
  <si>
    <t>696-3</t>
  </si>
  <si>
    <t>696-4</t>
  </si>
  <si>
    <t>710-1</t>
  </si>
  <si>
    <t>Infectious And Parasitic Diseases Including Hiv With O.R. Procedure</t>
  </si>
  <si>
    <t>710-2</t>
  </si>
  <si>
    <t>710-3</t>
  </si>
  <si>
    <t>710-4</t>
  </si>
  <si>
    <t>711-1</t>
  </si>
  <si>
    <t>Post-Operative, Post-Trauma, Other Device Infections With O.R. Procedure</t>
  </si>
  <si>
    <t>711-2</t>
  </si>
  <si>
    <t>711-3</t>
  </si>
  <si>
    <t>711-4</t>
  </si>
  <si>
    <t>720-1</t>
  </si>
  <si>
    <t>Septicemia And Disseminated Infections</t>
  </si>
  <si>
    <t>720-2</t>
  </si>
  <si>
    <t>720-3</t>
  </si>
  <si>
    <t>720-4</t>
  </si>
  <si>
    <t>721-1</t>
  </si>
  <si>
    <t>Post-Operative, Post-Traumatic, Other Device Infections</t>
  </si>
  <si>
    <t>721-2</t>
  </si>
  <si>
    <t>721-3</t>
  </si>
  <si>
    <t>721-4</t>
  </si>
  <si>
    <t>722-1</t>
  </si>
  <si>
    <t>Fever And Inflammatory Conditions</t>
  </si>
  <si>
    <t>722-2</t>
  </si>
  <si>
    <t>722-3</t>
  </si>
  <si>
    <t>722-4</t>
  </si>
  <si>
    <t>723-1</t>
  </si>
  <si>
    <t>Viral Illness</t>
  </si>
  <si>
    <t>723-2</t>
  </si>
  <si>
    <t>723-3</t>
  </si>
  <si>
    <t>723-4</t>
  </si>
  <si>
    <t>724-1</t>
  </si>
  <si>
    <t>Other Infectious And Parasitic Diseases</t>
  </si>
  <si>
    <t>724-2</t>
  </si>
  <si>
    <t>724-3</t>
  </si>
  <si>
    <t>724-4</t>
  </si>
  <si>
    <t>740-1</t>
  </si>
  <si>
    <t>Mental Illness Diagnosis With O.R. Procedure</t>
  </si>
  <si>
    <t>Psychiatric</t>
  </si>
  <si>
    <t>740-2</t>
  </si>
  <si>
    <t>740-3</t>
  </si>
  <si>
    <t>740-4</t>
  </si>
  <si>
    <t>750-1</t>
  </si>
  <si>
    <t>Schizophrenia</t>
  </si>
  <si>
    <t>750-2</t>
  </si>
  <si>
    <t>750-3</t>
  </si>
  <si>
    <t>750-4</t>
  </si>
  <si>
    <t>751-1</t>
  </si>
  <si>
    <t>Major Depressive Disorders And Other Or Unspecified Psychoses</t>
  </si>
  <si>
    <t>751-2</t>
  </si>
  <si>
    <t>751-3</t>
  </si>
  <si>
    <t>751-4</t>
  </si>
  <si>
    <t>752-1</t>
  </si>
  <si>
    <t>Disorders Of Personality And Impulse Control</t>
  </si>
  <si>
    <t>752-2</t>
  </si>
  <si>
    <t>752-3</t>
  </si>
  <si>
    <t>752-4</t>
  </si>
  <si>
    <t>753-1</t>
  </si>
  <si>
    <t>Bipolar Disorders</t>
  </si>
  <si>
    <t>753-2</t>
  </si>
  <si>
    <t>753-3</t>
  </si>
  <si>
    <t>753-4</t>
  </si>
  <si>
    <t>754-1</t>
  </si>
  <si>
    <t>Depression Except Major Depressive Disorder</t>
  </si>
  <si>
    <t>754-2</t>
  </si>
  <si>
    <t>754-3</t>
  </si>
  <si>
    <t>754-4</t>
  </si>
  <si>
    <t>755-1</t>
  </si>
  <si>
    <t>Adjustment Disorders And Neuroses Except Depressive Diagnoses</t>
  </si>
  <si>
    <t>755-2</t>
  </si>
  <si>
    <t>755-3</t>
  </si>
  <si>
    <t>755-4</t>
  </si>
  <si>
    <t>756-1</t>
  </si>
  <si>
    <t>Acute Anxiety And Delirium States</t>
  </si>
  <si>
    <t>756-2</t>
  </si>
  <si>
    <t>756-3</t>
  </si>
  <si>
    <t>756-4</t>
  </si>
  <si>
    <t>757-1</t>
  </si>
  <si>
    <t>Organic Mental Health Disturbances</t>
  </si>
  <si>
    <t>757-2</t>
  </si>
  <si>
    <t>757-3</t>
  </si>
  <si>
    <t>757-4</t>
  </si>
  <si>
    <t>758-1</t>
  </si>
  <si>
    <t>Behavioral Disorders</t>
  </si>
  <si>
    <t>758-2</t>
  </si>
  <si>
    <t>758-3</t>
  </si>
  <si>
    <t>758-4</t>
  </si>
  <si>
    <t>759-1</t>
  </si>
  <si>
    <t>Eating Disorders</t>
  </si>
  <si>
    <t>759-2</t>
  </si>
  <si>
    <t>759-3</t>
  </si>
  <si>
    <t>759-4</t>
  </si>
  <si>
    <t>760-1</t>
  </si>
  <si>
    <t>Other Mental Health Disorders</t>
  </si>
  <si>
    <t>760-2</t>
  </si>
  <si>
    <t>760-3</t>
  </si>
  <si>
    <t>760-4</t>
  </si>
  <si>
    <t>770-1</t>
  </si>
  <si>
    <t>Drug And Alcohol Abuse Or Dependence, Left Against Medical Advice</t>
  </si>
  <si>
    <t>770-2</t>
  </si>
  <si>
    <t>770-3</t>
  </si>
  <si>
    <t>770-4</t>
  </si>
  <si>
    <t>772-1</t>
  </si>
  <si>
    <t>Alcohol And Drug Dependence With Rehabilitation And/Or Detoxification Therapy</t>
  </si>
  <si>
    <t>772-2</t>
  </si>
  <si>
    <t>772-3</t>
  </si>
  <si>
    <t>772-4</t>
  </si>
  <si>
    <t>773-1</t>
  </si>
  <si>
    <t>Opioid Abuse And Dependence</t>
  </si>
  <si>
    <t>773-2</t>
  </si>
  <si>
    <t>773-3</t>
  </si>
  <si>
    <t>773-4</t>
  </si>
  <si>
    <t>774-1</t>
  </si>
  <si>
    <t>Cocaine Abuse And Dependence</t>
  </si>
  <si>
    <t>774-2</t>
  </si>
  <si>
    <t>774-3</t>
  </si>
  <si>
    <t>774-4</t>
  </si>
  <si>
    <t>775-1</t>
  </si>
  <si>
    <t>Alcohol Abuse And Dependence</t>
  </si>
  <si>
    <t>775-2</t>
  </si>
  <si>
    <t>775-3</t>
  </si>
  <si>
    <t>775-4</t>
  </si>
  <si>
    <t>776-1</t>
  </si>
  <si>
    <t>Other Drug Abuse And Dependence</t>
  </si>
  <si>
    <t>776-2</t>
  </si>
  <si>
    <t>776-3</t>
  </si>
  <si>
    <t>776-4</t>
  </si>
  <si>
    <t>792-1</t>
  </si>
  <si>
    <t>Extensive O.R. Procedures For Other Complications Of Treatment</t>
  </si>
  <si>
    <t>792-2</t>
  </si>
  <si>
    <t>792-3</t>
  </si>
  <si>
    <t>792-4</t>
  </si>
  <si>
    <t>793-1</t>
  </si>
  <si>
    <t>Moderately Extensive O.R. Procedures For Other Complications Of Treatment</t>
  </si>
  <si>
    <t>793-2</t>
  </si>
  <si>
    <t>793-3</t>
  </si>
  <si>
    <t>793-4</t>
  </si>
  <si>
    <t>794-1</t>
  </si>
  <si>
    <t>Non-Extensive O.R. Procedures For Other Complications Of Treatment</t>
  </si>
  <si>
    <t>794-2</t>
  </si>
  <si>
    <t>794-3</t>
  </si>
  <si>
    <t>794-4</t>
  </si>
  <si>
    <t>810-1</t>
  </si>
  <si>
    <t>Hemorrhage Or Hematoma Due To Complication</t>
  </si>
  <si>
    <t>810-2</t>
  </si>
  <si>
    <t>810-3</t>
  </si>
  <si>
    <t>810-4</t>
  </si>
  <si>
    <t>811-1</t>
  </si>
  <si>
    <t>Allergic Reactions</t>
  </si>
  <si>
    <t>811-2</t>
  </si>
  <si>
    <t>811-3</t>
  </si>
  <si>
    <t>811-4</t>
  </si>
  <si>
    <t>812-1</t>
  </si>
  <si>
    <t>Poisoning Of Medicinal Agents</t>
  </si>
  <si>
    <t>812-2</t>
  </si>
  <si>
    <t>812-3</t>
  </si>
  <si>
    <t>812-4</t>
  </si>
  <si>
    <t>813-1</t>
  </si>
  <si>
    <t>Other Complications Of Treatment</t>
  </si>
  <si>
    <t>813-2</t>
  </si>
  <si>
    <t>813-3</t>
  </si>
  <si>
    <t>813-4</t>
  </si>
  <si>
    <t>815-1</t>
  </si>
  <si>
    <t>Other Injury, Poisoning And Toxic Effect Diagnoses</t>
  </si>
  <si>
    <t>815-2</t>
  </si>
  <si>
    <t>815-3</t>
  </si>
  <si>
    <t>815-4</t>
  </si>
  <si>
    <t>816-1</t>
  </si>
  <si>
    <t>Toxic Effects Of Non-Medicinal Substances</t>
  </si>
  <si>
    <t>816-2</t>
  </si>
  <si>
    <t>816-3</t>
  </si>
  <si>
    <t>816-4</t>
  </si>
  <si>
    <t>817-1</t>
  </si>
  <si>
    <t>Intentional Self-Harm And Attempted Suicide</t>
  </si>
  <si>
    <t>817-2</t>
  </si>
  <si>
    <t>817-3</t>
  </si>
  <si>
    <t>817-4</t>
  </si>
  <si>
    <t>841-1</t>
  </si>
  <si>
    <t>Extensive Third Degree Burns With Skin Graft</t>
  </si>
  <si>
    <t>Burns</t>
  </si>
  <si>
    <t>841-2</t>
  </si>
  <si>
    <t>841-3</t>
  </si>
  <si>
    <t>841-4</t>
  </si>
  <si>
    <t>842-1</t>
  </si>
  <si>
    <t>Burns With Skin Graft Except Extensive Third Degree Burns</t>
  </si>
  <si>
    <t>842-2</t>
  </si>
  <si>
    <t>842-3</t>
  </si>
  <si>
    <t>842-4</t>
  </si>
  <si>
    <t>843-1</t>
  </si>
  <si>
    <t>Extensive Third Degree Burns Without Skin Graft</t>
  </si>
  <si>
    <t>843-2</t>
  </si>
  <si>
    <t>843-3</t>
  </si>
  <si>
    <t>843-4</t>
  </si>
  <si>
    <t>844-1</t>
  </si>
  <si>
    <t>Partial Thickness Burns Without Skin Graft</t>
  </si>
  <si>
    <t>844-2</t>
  </si>
  <si>
    <t>844-3</t>
  </si>
  <si>
    <t>844-4</t>
  </si>
  <si>
    <t>850-1</t>
  </si>
  <si>
    <t>Procedure With Diagnosis Of Rehabilitation, Aftercare Or Other Contact With Health Services</t>
  </si>
  <si>
    <t>850-2</t>
  </si>
  <si>
    <t>850-3</t>
  </si>
  <si>
    <t>850-4</t>
  </si>
  <si>
    <t>860-1</t>
  </si>
  <si>
    <t>Rehabilitation</t>
  </si>
  <si>
    <t>Rehab</t>
  </si>
  <si>
    <t>860-2</t>
  </si>
  <si>
    <t>860-3</t>
  </si>
  <si>
    <t>860-4</t>
  </si>
  <si>
    <t>861-1</t>
  </si>
  <si>
    <t>Signs, Symptoms And Other Factors Influencing Health Status</t>
  </si>
  <si>
    <t>861-2</t>
  </si>
  <si>
    <t>861-3</t>
  </si>
  <si>
    <t>861-4</t>
  </si>
  <si>
    <t>862-1</t>
  </si>
  <si>
    <t>Other Aftercare And Convalescence</t>
  </si>
  <si>
    <t>862-2</t>
  </si>
  <si>
    <t>862-3</t>
  </si>
  <si>
    <t>862-4</t>
  </si>
  <si>
    <t>863-1</t>
  </si>
  <si>
    <t>Neonatal Aftercare</t>
  </si>
  <si>
    <t>863-2</t>
  </si>
  <si>
    <t>863-3</t>
  </si>
  <si>
    <t>863-4</t>
  </si>
  <si>
    <t>890-1</t>
  </si>
  <si>
    <t>Hiv With Multiple Major Hiv Related Conditions</t>
  </si>
  <si>
    <t>890-2</t>
  </si>
  <si>
    <t>890-3</t>
  </si>
  <si>
    <t>890-4</t>
  </si>
  <si>
    <t>892-1</t>
  </si>
  <si>
    <t>Hiv With Major Hiv Related Condition</t>
  </si>
  <si>
    <t>892-2</t>
  </si>
  <si>
    <t>892-3</t>
  </si>
  <si>
    <t>892-4</t>
  </si>
  <si>
    <t>893-1</t>
  </si>
  <si>
    <t>Hiv With Multiple Significant Hiv Related Conditions</t>
  </si>
  <si>
    <t>893-2</t>
  </si>
  <si>
    <t>893-3</t>
  </si>
  <si>
    <t>893-4</t>
  </si>
  <si>
    <t>894-1</t>
  </si>
  <si>
    <t>Hiv With One Significant Hiv Condition Or Without Significant Related Conditions</t>
  </si>
  <si>
    <t>894-2</t>
  </si>
  <si>
    <t>894-3</t>
  </si>
  <si>
    <t>894-4</t>
  </si>
  <si>
    <t>910-1</t>
  </si>
  <si>
    <t>Craniotomy For Multiple Significant Trauma</t>
  </si>
  <si>
    <t>910-2</t>
  </si>
  <si>
    <t>910-3</t>
  </si>
  <si>
    <t>910-4</t>
  </si>
  <si>
    <t>911-1</t>
  </si>
  <si>
    <t>Extensive Abdominal Or Thoracic Procedures For Multiple Significant Trauma</t>
  </si>
  <si>
    <t>911-2</t>
  </si>
  <si>
    <t>911-3</t>
  </si>
  <si>
    <t>911-4</t>
  </si>
  <si>
    <t>912-1</t>
  </si>
  <si>
    <t>Musculoskeletal And Other Procedures For Multiple Significant Trauma</t>
  </si>
  <si>
    <t>912-2</t>
  </si>
  <si>
    <t>912-3</t>
  </si>
  <si>
    <t>912-4</t>
  </si>
  <si>
    <t>930-1</t>
  </si>
  <si>
    <t>Multiple Significant Trauma Without O.R. Procedure</t>
  </si>
  <si>
    <t>930-2</t>
  </si>
  <si>
    <t>930-3</t>
  </si>
  <si>
    <t>930-4</t>
  </si>
  <si>
    <t>950-1</t>
  </si>
  <si>
    <t>Extensive O.R. Procedure Unrelated To Principal Diagnosis</t>
  </si>
  <si>
    <t>950-2</t>
  </si>
  <si>
    <t>950-3</t>
  </si>
  <si>
    <t>950-4</t>
  </si>
  <si>
    <t>951-1</t>
  </si>
  <si>
    <t>Moderately Extensive O.R. Procedure Unrelated To Principal Diagnosis</t>
  </si>
  <si>
    <t>951-2</t>
  </si>
  <si>
    <t>951-3</t>
  </si>
  <si>
    <t>951-4</t>
  </si>
  <si>
    <t>952-1</t>
  </si>
  <si>
    <t>Non-Extensive O.R. Procedure Unrelated To Principal Diagnosis</t>
  </si>
  <si>
    <t>952-2</t>
  </si>
  <si>
    <t>952-3</t>
  </si>
  <si>
    <t>955-0</t>
  </si>
  <si>
    <t>Principal Diagnosis Invalid As Discharge Diagnosis</t>
  </si>
  <si>
    <t>Ungroupable</t>
  </si>
  <si>
    <t>956-0</t>
  </si>
  <si>
    <t>AHCCCS Provider ID</t>
  </si>
  <si>
    <t>Provider Medicare ID</t>
  </si>
  <si>
    <t>Provider Name</t>
  </si>
  <si>
    <t>Provider Type</t>
  </si>
  <si>
    <t>Provider Category</t>
  </si>
  <si>
    <t>DRG Base Rate</t>
  </si>
  <si>
    <t>Wage Index</t>
  </si>
  <si>
    <t>Wage Adjustment Labor Portion</t>
  </si>
  <si>
    <t>Final DRG Base Rate</t>
  </si>
  <si>
    <t>High Medicaid Volume Hold-Harmless Adjustor</t>
  </si>
  <si>
    <t>Cost-to-Charge Ratio</t>
  </si>
  <si>
    <t>Cost Outlier Fixed Loss Threshold</t>
  </si>
  <si>
    <t>Differential Adjusted Payment</t>
  </si>
  <si>
    <t>High Utilization Out of State Hospital</t>
  </si>
  <si>
    <t>531253</t>
  </si>
  <si>
    <t>030094</t>
  </si>
  <si>
    <t>ABRAZO ARROWHEAD CAMPUS</t>
  </si>
  <si>
    <t>02</t>
  </si>
  <si>
    <t>All Other</t>
  </si>
  <si>
    <t>569582</t>
  </si>
  <si>
    <t>ABRAZO AZ HEART HOSPITAL</t>
  </si>
  <si>
    <t>097492</t>
  </si>
  <si>
    <t>030083</t>
  </si>
  <si>
    <t>ABRAZO CAVE CREEK HOSPITAL</t>
  </si>
  <si>
    <t>532417</t>
  </si>
  <si>
    <t>030030</t>
  </si>
  <si>
    <t>ABRAZO CENTRAL CAMPUS</t>
  </si>
  <si>
    <t>643602</t>
  </si>
  <si>
    <t>ABRAZO SCOTTSDALE CAMPUS</t>
  </si>
  <si>
    <t>082732</t>
  </si>
  <si>
    <t>ABRAZO SURPRISE HOSPITAL</t>
  </si>
  <si>
    <t>806416</t>
  </si>
  <si>
    <t>030110</t>
  </si>
  <si>
    <t>ABRAZO WEST CAMPUS</t>
  </si>
  <si>
    <t>005217</t>
  </si>
  <si>
    <t>030136</t>
  </si>
  <si>
    <t>ARIZONA GENERAL HOSPITAL</t>
  </si>
  <si>
    <t>760985</t>
  </si>
  <si>
    <t>030107</t>
  </si>
  <si>
    <t>ARIZONA SPINE AND JOINT</t>
  </si>
  <si>
    <t>Select Specialty</t>
  </si>
  <si>
    <t>882747</t>
  </si>
  <si>
    <t>030112</t>
  </si>
  <si>
    <t>AZ ORTHOPEDIC SURGICAL HO</t>
  </si>
  <si>
    <t>021618</t>
  </si>
  <si>
    <t>030088</t>
  </si>
  <si>
    <t>BANNER BAYWOOD MEDICAL CN</t>
  </si>
  <si>
    <t>369138</t>
  </si>
  <si>
    <t>030061</t>
  </si>
  <si>
    <t>BANNER BOSWELL MED CTR</t>
  </si>
  <si>
    <t>916171</t>
  </si>
  <si>
    <t>030016</t>
  </si>
  <si>
    <t>BANNER CASA GRANDE</t>
  </si>
  <si>
    <t>Rural</t>
  </si>
  <si>
    <t>369011</t>
  </si>
  <si>
    <t>030093</t>
  </si>
  <si>
    <t>BANNER DEL E WEBB MED CTR</t>
  </si>
  <si>
    <t>530099</t>
  </si>
  <si>
    <t>030065</t>
  </si>
  <si>
    <t>BANNER DESERT MEDICAL CEN</t>
  </si>
  <si>
    <t>920620</t>
  </si>
  <si>
    <t>030115</t>
  </si>
  <si>
    <t>BANNER ESTRELLA MEDICAL</t>
  </si>
  <si>
    <t>262489</t>
  </si>
  <si>
    <t>030122</t>
  </si>
  <si>
    <t>BANNER GATEWAY MEDICAL CT</t>
  </si>
  <si>
    <t>823143</t>
  </si>
  <si>
    <t>030134</t>
  </si>
  <si>
    <t>BANNER GOLDFIELD MED CNTR</t>
  </si>
  <si>
    <t>645400</t>
  </si>
  <si>
    <t>030105</t>
  </si>
  <si>
    <t>BANNER HEART HOSPITAL</t>
  </si>
  <si>
    <t>568411</t>
  </si>
  <si>
    <t>030130</t>
  </si>
  <si>
    <t>BANNER IRONWOOD MEDICAL</t>
  </si>
  <si>
    <t>083904</t>
  </si>
  <si>
    <t>030147</t>
  </si>
  <si>
    <t>BANNER OCOTILLO MEDICAL CENTER</t>
  </si>
  <si>
    <t>031348</t>
  </si>
  <si>
    <t>030033</t>
  </si>
  <si>
    <t>BANNER PAYSON MEDICAL CNT</t>
  </si>
  <si>
    <t>529943</t>
  </si>
  <si>
    <t>030089</t>
  </si>
  <si>
    <t>BANNER THUNDERBIRD MEDICA</t>
  </si>
  <si>
    <t>988439</t>
  </si>
  <si>
    <t>030064</t>
  </si>
  <si>
    <t>BANNER UNIVERSITY MED CNT</t>
  </si>
  <si>
    <t>988451</t>
  </si>
  <si>
    <t>030111</t>
  </si>
  <si>
    <t>BANNER UNIVERSITY SOUTH</t>
  </si>
  <si>
    <t>529985</t>
  </si>
  <si>
    <t>030002</t>
  </si>
  <si>
    <t>BANNER-UMC PHOENIX CAMPUS</t>
  </si>
  <si>
    <t>020066</t>
  </si>
  <si>
    <t>031301</t>
  </si>
  <si>
    <t>BENSON HOSPITAL</t>
  </si>
  <si>
    <t>091458</t>
  </si>
  <si>
    <t>030138</t>
  </si>
  <si>
    <t>CANCER TREATMENT CENTERS</t>
  </si>
  <si>
    <t>831868</t>
  </si>
  <si>
    <t>030043</t>
  </si>
  <si>
    <t>CANYON VISTA MEDICAL CNTR</t>
  </si>
  <si>
    <t>001575</t>
  </si>
  <si>
    <t>030010</t>
  </si>
  <si>
    <t>CARONDELET MARANA HOSPITA</t>
  </si>
  <si>
    <t>500498</t>
  </si>
  <si>
    <t>030036</t>
  </si>
  <si>
    <t>CHANDLER REGIONAL MED.CTR</t>
  </si>
  <si>
    <t>020644</t>
  </si>
  <si>
    <t>031314</t>
  </si>
  <si>
    <t>COBRE VALLEY COMM HOSP</t>
  </si>
  <si>
    <t>020032</t>
  </si>
  <si>
    <t>031312</t>
  </si>
  <si>
    <t>COPPER QUEEN HOSPITAL</t>
  </si>
  <si>
    <t>022214</t>
  </si>
  <si>
    <t>030092</t>
  </si>
  <si>
    <t>DEER VALLEY MEDICAL CTR.</t>
  </si>
  <si>
    <t>526872</t>
  </si>
  <si>
    <t>030139</t>
  </si>
  <si>
    <t>DIGNITY HLTH AZ GENERAL (MESA)</t>
  </si>
  <si>
    <t>021204</t>
  </si>
  <si>
    <t>460021</t>
  </si>
  <si>
    <t>Y</t>
  </si>
  <si>
    <t>020123</t>
  </si>
  <si>
    <t>030023</t>
  </si>
  <si>
    <t>FLAGSTAFF MEDICAL CENTER</t>
  </si>
  <si>
    <t>000957</t>
  </si>
  <si>
    <t>030121</t>
  </si>
  <si>
    <t>FLORENCE HOSPITAL</t>
  </si>
  <si>
    <t>167982</t>
  </si>
  <si>
    <t>030069</t>
  </si>
  <si>
    <t>HAVASU REG MED CENTER LLC</t>
  </si>
  <si>
    <t>135321</t>
  </si>
  <si>
    <t>031313</t>
  </si>
  <si>
    <t>HOLY CROSS HOSPITAL</t>
  </si>
  <si>
    <t>284386</t>
  </si>
  <si>
    <t>030123</t>
  </si>
  <si>
    <t>086813</t>
  </si>
  <si>
    <t>030146</t>
  </si>
  <si>
    <t>HONORHEALTH SONORAN CROSSING</t>
  </si>
  <si>
    <t>022241</t>
  </si>
  <si>
    <t>030014</t>
  </si>
  <si>
    <t>JOHN C LINCOLN MEDICAL CT</t>
  </si>
  <si>
    <t>020256</t>
  </si>
  <si>
    <t>030055</t>
  </si>
  <si>
    <t>KINGMAN REGIONAL MED CTR</t>
  </si>
  <si>
    <t>480046</t>
  </si>
  <si>
    <t>031317</t>
  </si>
  <si>
    <t>LA PAZ REGIONAL HOSPITAL</t>
  </si>
  <si>
    <t>020389</t>
  </si>
  <si>
    <t>031311</t>
  </si>
  <si>
    <t>LITTLE COLORADO MED CTR</t>
  </si>
  <si>
    <t>020107</t>
  </si>
  <si>
    <t>030022</t>
  </si>
  <si>
    <t>449357</t>
  </si>
  <si>
    <t>030103</t>
  </si>
  <si>
    <t>MAYO CLINIC HOSPITAL</t>
  </si>
  <si>
    <t>117030</t>
  </si>
  <si>
    <t>030119</t>
  </si>
  <si>
    <t>MERCY GILBERT MED CENTER</t>
  </si>
  <si>
    <t>241961</t>
  </si>
  <si>
    <t>MOUNTAIN VISTA MED CTR</t>
  </si>
  <si>
    <t>020082</t>
  </si>
  <si>
    <t>MT. GRAHAM REG. MED. CTR.</t>
  </si>
  <si>
    <t>020058</t>
  </si>
  <si>
    <t>031302</t>
  </si>
  <si>
    <t>NORTHERN COCHISE HOSPITAL</t>
  </si>
  <si>
    <t>481309</t>
  </si>
  <si>
    <t>030085</t>
  </si>
  <si>
    <t>NORTHWEST MEDICAL CENTER</t>
  </si>
  <si>
    <t>088182</t>
  </si>
  <si>
    <t>NORTHWEST MEDICAL CENTER- SAHUARITA</t>
  </si>
  <si>
    <t>643118</t>
  </si>
  <si>
    <t>030131</t>
  </si>
  <si>
    <t>O.A.S.I.S HOSPITAL</t>
  </si>
  <si>
    <t>921107</t>
  </si>
  <si>
    <t>030114</t>
  </si>
  <si>
    <t>ORO VALLEY HOSPITAL</t>
  </si>
  <si>
    <t>529919</t>
  </si>
  <si>
    <t>031304</t>
  </si>
  <si>
    <t>PAGE HOSPITAL</t>
  </si>
  <si>
    <t>706707</t>
  </si>
  <si>
    <t>033302</t>
  </si>
  <si>
    <t>PHOENIX CHILDREN'S HOSP</t>
  </si>
  <si>
    <t>020751</t>
  </si>
  <si>
    <t>320005</t>
  </si>
  <si>
    <t>SAN JUAN REG MED CTR-NM</t>
  </si>
  <si>
    <t>020652</t>
  </si>
  <si>
    <t>030038</t>
  </si>
  <si>
    <t>021501</t>
  </si>
  <si>
    <t>030087</t>
  </si>
  <si>
    <t>SCOTTSDALE HLTHCARE-SHEA</t>
  </si>
  <si>
    <t>691974</t>
  </si>
  <si>
    <t>030024</t>
  </si>
  <si>
    <t>ST JOSEPH'S HOSPITAL-PHX</t>
  </si>
  <si>
    <t>134003</t>
  </si>
  <si>
    <t>030011</t>
  </si>
  <si>
    <t>ST JOSEPH'S HOSP-TUCSON</t>
  </si>
  <si>
    <t>951864</t>
  </si>
  <si>
    <t>ST JOSEPH'S WESTGATE MED</t>
  </si>
  <si>
    <t>134169</t>
  </si>
  <si>
    <t>ST MARY'S HOSPITAL</t>
  </si>
  <si>
    <t>020016</t>
  </si>
  <si>
    <t>030062</t>
  </si>
  <si>
    <t>SUMMIT HEALTHCARE REG.MED</t>
  </si>
  <si>
    <t>020842</t>
  </si>
  <si>
    <t>290003</t>
  </si>
  <si>
    <t>SUNRISE HOSP &amp; MED CNTR</t>
  </si>
  <si>
    <t>494930</t>
  </si>
  <si>
    <t>030037</t>
  </si>
  <si>
    <t>TEMPE ST. LUKE'S HOSPITAL</t>
  </si>
  <si>
    <t>948325</t>
  </si>
  <si>
    <t>030108</t>
  </si>
  <si>
    <t>THE SURGICAL HOSP OF PHX</t>
  </si>
  <si>
    <t>020462</t>
  </si>
  <si>
    <t>030006</t>
  </si>
  <si>
    <t>TUCSON MEDICAL CENTER</t>
  </si>
  <si>
    <t>020917</t>
  </si>
  <si>
    <t>290007</t>
  </si>
  <si>
    <t>UNIVERSITY MEDICAL CTR-NV</t>
  </si>
  <si>
    <t>104567</t>
  </si>
  <si>
    <t>030117</t>
  </si>
  <si>
    <t>VALLEY VIEW MEDICAL CENT</t>
  </si>
  <si>
    <t>020438</t>
  </si>
  <si>
    <t>030007</t>
  </si>
  <si>
    <t>VERDE VALLEY MEDICAL CTR.</t>
  </si>
  <si>
    <t>531237</t>
  </si>
  <si>
    <t>030101</t>
  </si>
  <si>
    <t>WESTERN AZ REG MED CTR</t>
  </si>
  <si>
    <t>192584</t>
  </si>
  <si>
    <t>031315</t>
  </si>
  <si>
    <t>WHITE MNTN REG MED CNTR</t>
  </si>
  <si>
    <t>649577</t>
  </si>
  <si>
    <t>031300</t>
  </si>
  <si>
    <t>WICKENBURG COMMUNITY HOSP</t>
  </si>
  <si>
    <t>020420</t>
  </si>
  <si>
    <t>030012</t>
  </si>
  <si>
    <t>YAVAPAI REG MED CENTER</t>
  </si>
  <si>
    <t>030013</t>
  </si>
  <si>
    <t>YUMA REGIONAL MED CENTER</t>
  </si>
  <si>
    <t>Parameter</t>
  </si>
  <si>
    <t>Value</t>
  </si>
  <si>
    <t>Hospital category</t>
  </si>
  <si>
    <t>Out of State</t>
  </si>
  <si>
    <t>Statewide Average DRG Base Rate (by Medicare ID)</t>
  </si>
  <si>
    <t>Out-of-state cost-to-charge ratio</t>
  </si>
  <si>
    <t>Final Provider Payment Adjustment</t>
  </si>
  <si>
    <t>EAST VALLEY ER &amp; HOSPITAL</t>
  </si>
  <si>
    <t>123581</t>
  </si>
  <si>
    <t>MARICOPA COMMUNITY HOSPITAL</t>
  </si>
  <si>
    <t>RHIF/All Other</t>
  </si>
  <si>
    <t>RHIF/Critical Access</t>
  </si>
  <si>
    <t>RHIF/Rural</t>
  </si>
  <si>
    <t>154932</t>
  </si>
  <si>
    <t>HONORHEALTH SCOTTSDALE-THOMPSON PEAK</t>
  </si>
  <si>
    <t>030148</t>
  </si>
  <si>
    <t>SCOTTSDALE HLTHCARE-OSBORN</t>
  </si>
  <si>
    <t>160576</t>
  </si>
  <si>
    <t>YUMA COMMUNITY HOSPITAL</t>
  </si>
  <si>
    <t>030153</t>
  </si>
  <si>
    <t>030152</t>
  </si>
  <si>
    <t>030154</t>
  </si>
  <si>
    <t>031319</t>
  </si>
  <si>
    <t>206779</t>
  </si>
  <si>
    <t>NORTHWEST MEDICAL CENTER- HOUGHTON</t>
  </si>
  <si>
    <t>ST GEORGE HOSPITAL WORKME</t>
  </si>
  <si>
    <t>187347</t>
  </si>
  <si>
    <t>TUCSON MEDICAL CENTER - RINCON</t>
  </si>
  <si>
    <t>Arizona Medicaid DRG Pricing Calculator - FY 2025</t>
  </si>
  <si>
    <t>Arizona Medicaid FY25 DRG Pricing Calculator</t>
  </si>
  <si>
    <t>Arizona Medicaid FY 2025 DRG Pricing Calculator</t>
  </si>
  <si>
    <t>Calculator Version: October 1, 2024</t>
  </si>
  <si>
    <t>OOS</t>
  </si>
  <si>
    <t xml:space="preserve">This spreadsheet is designed to enable interested parties to predict FY 2025 Arizona Medicaid fee-for-service payment under an APR-DRG payment methodology for acute care inpatient hospital stays covered by Arizona Medicaid.  The calculations in this spreadsheet do not predict payments negotiated between hospitals and Medicaid managed care plans.  The new APR-DRG v38 payment method is effective with discharge dates on or after October 1, 2021.  This calculator spreadsheet is intended to be helpful to users, but it cannot capture all editing and pricing complexity of the Arizona Medicaid Management Information System (MMIS).  In cases of difference, the MMIS claims processing system is correct.
The DRG calculator does NOT estimate AHCCCS quick pay discounts and slow pay penalties.
</t>
  </si>
  <si>
    <t>VALLEYWISE HEALTH MEDICAL</t>
  </si>
  <si>
    <t>updated Tucson Medical Center - Rincon Cost-to-Charge Ratio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</si>
</sst>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quot;$&quot;#,##0.00"/>
    <numFmt numFmtId="166" formatCode="_(* #,##0.0000_);_(* \(#,##0.0000\);_(* &quot;-&quot;??_);_(@_)"/>
    <numFmt numFmtId="167" formatCode="0.0_);[Red]\(0.0\)"/>
    <numFmt numFmtId="168" formatCode="0.000"/>
    <numFmt numFmtId="169" formatCode="0.0000"/>
    <numFmt numFmtId="170" formatCode="#,##0.0000_);\(#,##0.0000\)"/>
    <numFmt numFmtId="171" formatCode="&quot;$&quot;#,##0"/>
    <numFmt numFmtId="172" formatCode="00"/>
    <numFmt numFmtId="173" formatCode="#,##0.000_);\(#,##0.000\)"/>
    <numFmt numFmtId="174" formatCode="#,##0.000"/>
  </numFmts>
  <fonts count="100">
    <font>
      <sz val="10"/>
      <name val="Arial"/>
    </font>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8"/>
      <name val="Arial"/>
      <family val="2"/>
    </font>
    <font>
      <sz val="10"/>
      <name val="Arial"/>
      <family val="2"/>
    </font>
    <font>
      <sz val="10"/>
      <name val="Arial"/>
      <family val="2"/>
    </font>
    <font>
      <sz val="11"/>
      <color indexed="8"/>
      <name val="Arial Narrow"/>
      <family val="2"/>
    </font>
    <font>
      <b/>
      <sz val="10"/>
      <color indexed="9"/>
      <name val="Arial"/>
      <family val="2"/>
    </font>
    <font>
      <b/>
      <sz val="10"/>
      <name val="Arial"/>
      <family val="2"/>
    </font>
    <font>
      <b/>
      <sz val="16"/>
      <color indexed="9"/>
      <name val="Arial"/>
      <family val="2"/>
    </font>
    <font>
      <b/>
      <i/>
      <sz val="10"/>
      <color indexed="9"/>
      <name val="Arial"/>
      <family val="2"/>
    </font>
    <font>
      <sz val="10"/>
      <color indexed="9"/>
      <name val="Arial"/>
      <family val="2"/>
    </font>
    <font>
      <sz val="11"/>
      <color theme="1"/>
      <name val="Arial"/>
      <family val="2"/>
    </font>
    <font>
      <sz val="11"/>
      <color theme="1"/>
      <name val="Arial Narrow"/>
      <family val="2"/>
    </font>
    <font>
      <sz val="10"/>
      <color theme="1"/>
      <name val="Arial"/>
      <family val="2"/>
    </font>
    <font>
      <b/>
      <sz val="10"/>
      <color theme="1"/>
      <name val="Arial"/>
      <family val="2"/>
    </font>
    <font>
      <b/>
      <i/>
      <sz val="10"/>
      <color theme="1"/>
      <name val="Arial"/>
      <family val="2"/>
    </font>
    <font>
      <b/>
      <sz val="10"/>
      <color theme="0"/>
      <name val="Arial"/>
      <family val="2"/>
    </font>
    <font>
      <sz val="10"/>
      <color theme="0"/>
      <name val="Arial"/>
      <family val="2"/>
    </font>
    <font>
      <b/>
      <i/>
      <sz val="10"/>
      <color theme="0"/>
      <name val="Arial"/>
      <family val="2"/>
    </font>
    <font>
      <b/>
      <sz val="10"/>
      <color indexed="9"/>
      <name val="Arial Narrow"/>
      <family val="2"/>
    </font>
    <font>
      <sz val="10"/>
      <name val="Arial Narrow"/>
      <family val="2"/>
    </font>
    <font>
      <sz val="11"/>
      <color indexed="8"/>
      <name val="Palatino Linotype"/>
      <family val="2"/>
    </font>
    <font>
      <sz val="10"/>
      <color indexed="8"/>
      <name val="Arial Narrow"/>
      <family val="2"/>
    </font>
    <font>
      <b/>
      <sz val="10"/>
      <name val="Arial Narrow"/>
      <family val="2"/>
    </font>
    <font>
      <b/>
      <sz val="10"/>
      <color theme="0"/>
      <name val="Arial Narrow"/>
      <family val="2"/>
    </font>
    <font>
      <sz val="10"/>
      <color theme="1"/>
      <name val="Arial Narrow"/>
      <family val="2"/>
    </font>
    <font>
      <sz val="11"/>
      <color theme="1"/>
      <name val="Palatino Linotype"/>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0"/>
      <color indexed="8"/>
      <name val="Arial Narrow"/>
      <family val="2"/>
    </font>
    <font>
      <b/>
      <i/>
      <vertAlign val="superscript"/>
      <sz val="10"/>
      <color indexed="8"/>
      <name val="Arial Narrow"/>
      <family val="2"/>
    </font>
    <font>
      <b/>
      <sz val="20"/>
      <color indexed="9"/>
      <name val="Arial"/>
      <family val="2"/>
    </font>
    <font>
      <sz val="11"/>
      <color indexed="8"/>
      <name val="Arial"/>
      <family val="2"/>
    </font>
    <font>
      <u/>
      <sz val="10"/>
      <color indexed="12"/>
      <name val="Arial"/>
      <family val="2"/>
    </font>
    <font>
      <b/>
      <sz val="18"/>
      <color indexed="56"/>
      <name val="Cambria"/>
      <family val="2"/>
    </font>
    <font>
      <b/>
      <sz val="10"/>
      <color indexed="8"/>
      <name val="Arial"/>
      <family val="2"/>
    </font>
    <font>
      <sz val="11"/>
      <color indexed="8"/>
      <name val="Calibri"/>
      <family val="2"/>
    </font>
    <font>
      <sz val="10"/>
      <name val="Xerox Sans"/>
      <family val="3"/>
    </font>
    <font>
      <b/>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1"/>
      <color indexed="10"/>
      <name val="Calibri"/>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sz val="10"/>
      <color indexed="10"/>
      <name val="Arial"/>
      <family val="2"/>
    </font>
    <font>
      <sz val="10"/>
      <name val="MS Sans Serif"/>
      <family val="2"/>
    </font>
    <font>
      <sz val="7"/>
      <color rgb="FF000000"/>
      <name val="Arial"/>
      <family val="2"/>
    </font>
    <font>
      <u/>
      <sz val="10"/>
      <color rgb="FF004488"/>
      <name val="Arial"/>
      <family val="2"/>
    </font>
    <font>
      <u/>
      <sz val="11"/>
      <color theme="10"/>
      <name val="Calibri"/>
      <family val="2"/>
    </font>
    <font>
      <u/>
      <sz val="10"/>
      <color rgb="FF0066AA"/>
      <name val="Arial"/>
      <family val="2"/>
    </font>
    <font>
      <u/>
      <sz val="12.1"/>
      <color theme="10"/>
      <name val="Calibri"/>
      <family val="2"/>
    </font>
    <font>
      <b/>
      <sz val="12"/>
      <color indexed="9"/>
      <name val="Arial"/>
      <family val="2"/>
    </font>
    <font>
      <b/>
      <sz val="10"/>
      <color theme="3" tint="0.39997558519241921"/>
      <name val="Arial"/>
      <family val="2"/>
    </font>
    <font>
      <b/>
      <sz val="10"/>
      <color theme="6" tint="-0.249977111117893"/>
      <name val="Arial Narrow"/>
      <family val="2"/>
    </font>
    <font>
      <sz val="10"/>
      <color rgb="FFFF0000"/>
      <name val="Arial"/>
      <family val="2"/>
    </font>
    <font>
      <sz val="10"/>
      <color theme="1"/>
      <name val="Tahoma"/>
      <family val="2"/>
    </font>
    <font>
      <vertAlign val="superscript"/>
      <sz val="10"/>
      <color indexed="8"/>
      <name val="Arial Narrow"/>
      <family val="2"/>
    </font>
  </fonts>
  <fills count="6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3" tint="-0.249977111117893"/>
        <bgColor indexed="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5" tint="0.79998168889431442"/>
        <bgColor indexed="64"/>
      </patternFill>
    </fill>
    <fill>
      <patternFill patternType="solid">
        <fgColor theme="5" tint="0.39997558519241921"/>
        <bgColor indexed="64"/>
      </patternFill>
    </fill>
  </fills>
  <borders count="95">
    <border>
      <left/>
      <right/>
      <top/>
      <bottom/>
      <diagonal/>
    </border>
    <border>
      <left/>
      <right/>
      <top style="thin">
        <color theme="0"/>
      </top>
      <bottom style="thin">
        <color theme="0"/>
      </bottom>
      <diagonal/>
    </border>
    <border>
      <left style="thin">
        <color theme="1"/>
      </left>
      <right/>
      <top/>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right/>
      <top/>
      <bottom style="thin">
        <color theme="0"/>
      </bottom>
      <diagonal/>
    </border>
    <border>
      <left style="thin">
        <color theme="0"/>
      </left>
      <right/>
      <top style="thin">
        <color theme="0"/>
      </top>
      <bottom style="thin">
        <color theme="0"/>
      </bottom>
      <diagonal/>
    </border>
    <border>
      <left/>
      <right/>
      <top style="thin">
        <color theme="0"/>
      </top>
      <bottom/>
      <diagonal/>
    </border>
    <border>
      <left/>
      <right style="thin">
        <color theme="0"/>
      </right>
      <top style="thin">
        <color theme="0"/>
      </top>
      <bottom style="thin">
        <color theme="0"/>
      </bottom>
      <diagonal/>
    </border>
    <border>
      <left style="thin">
        <color theme="0"/>
      </left>
      <right style="thin">
        <color theme="0"/>
      </right>
      <top/>
      <bottom/>
      <diagonal/>
    </border>
    <border>
      <left style="thin">
        <color theme="0"/>
      </left>
      <right style="thin">
        <color theme="0"/>
      </right>
      <top/>
      <bottom style="thin">
        <color indexed="64"/>
      </bottom>
      <diagonal/>
    </border>
    <border>
      <left/>
      <right style="thin">
        <color auto="1"/>
      </right>
      <top style="thin">
        <color theme="0"/>
      </top>
      <bottom/>
      <diagonal/>
    </border>
    <border>
      <left/>
      <right style="thin">
        <color auto="1"/>
      </right>
      <top style="thin">
        <color theme="0"/>
      </top>
      <bottom style="thin">
        <color theme="0"/>
      </bottom>
      <diagonal/>
    </border>
    <border>
      <left/>
      <right style="thin">
        <color auto="1"/>
      </right>
      <top/>
      <bottom style="thin">
        <color theme="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1"/>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053AA"/>
      </left>
      <right style="thin">
        <color rgb="FF7053AA"/>
      </right>
      <top style="thin">
        <color rgb="FF7053AA"/>
      </top>
      <bottom style="medium">
        <color rgb="FF7053AA"/>
      </bottom>
      <diagonal/>
    </border>
    <border>
      <left/>
      <right style="thin">
        <color rgb="FF7053AA"/>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auto="1"/>
      </left>
      <right/>
      <top style="thin">
        <color theme="0"/>
      </top>
      <bottom style="thin">
        <color theme="0"/>
      </bottom>
      <diagonal/>
    </border>
    <border>
      <left style="thin">
        <color auto="1"/>
      </left>
      <right/>
      <top style="thin">
        <color theme="0"/>
      </top>
      <bottom style="thin">
        <color auto="1"/>
      </bottom>
      <diagonal/>
    </border>
    <border>
      <left/>
      <right/>
      <top style="thin">
        <color theme="0"/>
      </top>
      <bottom style="thin">
        <color auto="1"/>
      </bottom>
      <diagonal/>
    </border>
    <border>
      <left/>
      <right style="thin">
        <color auto="1"/>
      </right>
      <top style="thin">
        <color theme="0"/>
      </top>
      <bottom style="thin">
        <color auto="1"/>
      </bottom>
      <diagonal/>
    </border>
    <border>
      <left style="thin">
        <color auto="1"/>
      </left>
      <right/>
      <top/>
      <bottom style="thin">
        <color theme="0"/>
      </bottom>
      <diagonal/>
    </border>
    <border>
      <left style="thin">
        <color auto="1"/>
      </left>
      <right/>
      <top style="thin">
        <color theme="0"/>
      </top>
      <bottom/>
      <diagonal/>
    </border>
    <border>
      <left style="thin">
        <color theme="0"/>
      </left>
      <right style="thin">
        <color auto="1"/>
      </right>
      <top/>
      <bottom style="thin">
        <color theme="0"/>
      </bottom>
      <diagonal/>
    </border>
    <border>
      <left/>
      <right style="thin">
        <color indexed="22"/>
      </right>
      <top/>
      <bottom/>
      <diagonal/>
    </border>
    <border>
      <left style="thin">
        <color indexed="22"/>
      </left>
      <right style="thin">
        <color indexed="64"/>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theme="0"/>
      </right>
      <top/>
      <bottom/>
      <diagonal/>
    </border>
    <border>
      <left/>
      <right/>
      <top/>
      <bottom style="thin">
        <color indexed="64"/>
      </bottom>
      <diagonal/>
    </border>
    <border>
      <left/>
      <right style="thin">
        <color auto="1"/>
      </right>
      <top/>
      <bottom style="thin">
        <color auto="1"/>
      </bottom>
      <diagonal/>
    </border>
    <border>
      <left/>
      <right style="thin">
        <color indexed="22"/>
      </right>
      <top/>
      <bottom style="thin">
        <color indexed="22"/>
      </bottom>
      <diagonal/>
    </border>
    <border>
      <left style="thin">
        <color auto="1"/>
      </left>
      <right style="thin">
        <color theme="0"/>
      </right>
      <top style="thin">
        <color auto="1"/>
      </top>
      <bottom/>
      <diagonal/>
    </border>
    <border>
      <left style="thin">
        <color indexed="64"/>
      </left>
      <right/>
      <top style="thin">
        <color auto="1"/>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auto="1"/>
      </bottom>
      <diagonal/>
    </border>
    <border>
      <left style="thin">
        <color indexed="64"/>
      </left>
      <right/>
      <top style="thin">
        <color auto="1"/>
      </top>
      <bottom style="thin">
        <color theme="0"/>
      </bottom>
      <diagonal/>
    </border>
    <border>
      <left/>
      <right/>
      <top style="thin">
        <color auto="1"/>
      </top>
      <bottom style="thin">
        <color theme="0"/>
      </bottom>
      <diagonal/>
    </border>
    <border>
      <left/>
      <right style="thin">
        <color indexed="64"/>
      </right>
      <top style="thin">
        <color auto="1"/>
      </top>
      <bottom style="thin">
        <color theme="0"/>
      </bottom>
      <diagonal/>
    </border>
    <border>
      <left/>
      <right/>
      <top/>
      <bottom style="thin">
        <color indexed="64"/>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indexed="64"/>
      </top>
      <bottom/>
      <diagonal/>
    </border>
    <border>
      <left style="thin">
        <color theme="0"/>
      </left>
      <right/>
      <top style="thin">
        <color indexed="64"/>
      </top>
      <bottom/>
      <diagonal/>
    </border>
    <border>
      <left/>
      <right style="thin">
        <color indexed="22"/>
      </right>
      <top/>
      <bottom style="thin">
        <color indexed="22"/>
      </bottom>
      <diagonal/>
    </border>
    <border>
      <left style="thin">
        <color indexed="22"/>
      </left>
      <right style="thin">
        <color indexed="64"/>
      </right>
      <top/>
      <bottom style="thin">
        <color indexed="22"/>
      </bottom>
      <diagonal/>
    </border>
    <border>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64"/>
      </left>
      <right/>
      <top/>
      <bottom style="thin">
        <color auto="1"/>
      </bottom>
      <diagonal/>
    </border>
    <border>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right style="thin">
        <color indexed="22"/>
      </right>
      <top/>
      <bottom style="thin">
        <color indexed="64"/>
      </bottom>
      <diagonal/>
    </border>
    <border>
      <left style="thin">
        <color indexed="22"/>
      </left>
      <right style="thin">
        <color indexed="64"/>
      </right>
      <top/>
      <bottom style="thin">
        <color indexed="64"/>
      </bottom>
      <diagonal/>
    </border>
    <border>
      <left/>
      <right style="thin">
        <color indexed="22"/>
      </right>
      <top style="thin">
        <color indexed="22"/>
      </top>
      <bottom/>
      <diagonal/>
    </border>
    <border>
      <left style="thin">
        <color indexed="22"/>
      </left>
      <right style="thin">
        <color indexed="64"/>
      </right>
      <top style="thin">
        <color indexed="22"/>
      </top>
      <bottom/>
      <diagonal/>
    </border>
    <border>
      <left style="thin">
        <color indexed="64"/>
      </left>
      <right/>
      <top style="thin">
        <color auto="1"/>
      </top>
      <bottom/>
      <diagonal/>
    </border>
    <border>
      <left/>
      <right style="thin">
        <color indexed="22"/>
      </right>
      <top style="thin">
        <color indexed="64"/>
      </top>
      <bottom style="thin">
        <color indexed="22"/>
      </bottom>
      <diagonal/>
    </border>
    <border>
      <left/>
      <right style="thin">
        <color indexed="22"/>
      </right>
      <top style="thin">
        <color auto="1"/>
      </top>
      <bottom/>
      <diagonal/>
    </border>
    <border>
      <left style="thin">
        <color indexed="22"/>
      </left>
      <right style="thin">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style="thin">
        <color indexed="64"/>
      </left>
      <right style="thin">
        <color theme="0"/>
      </right>
      <top style="thin">
        <color indexed="64"/>
      </top>
      <bottom style="thin">
        <color indexed="64"/>
      </bottom>
      <diagonal/>
    </border>
    <border>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auto="1"/>
      </left>
      <right style="thin">
        <color theme="0"/>
      </right>
      <top style="thin">
        <color auto="1"/>
      </top>
      <bottom/>
      <diagonal/>
    </border>
    <border>
      <left style="thin">
        <color theme="0"/>
      </left>
      <right style="thin">
        <color indexed="64"/>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auto="1"/>
      </right>
      <top/>
      <bottom style="thin">
        <color indexed="64"/>
      </bottom>
      <diagonal/>
    </border>
  </borders>
  <cellStyleXfs count="858">
    <xf numFmtId="0" fontId="0" fillId="0" borderId="0"/>
    <xf numFmtId="43" fontId="9" fillId="0" borderId="0" applyFont="0" applyFill="0" applyBorder="0" applyAlignment="0" applyProtection="0"/>
    <xf numFmtId="43" fontId="13" fillId="0" borderId="0" applyFont="0" applyFill="0" applyBorder="0" applyAlignment="0" applyProtection="0"/>
    <xf numFmtId="43" fontId="12" fillId="0" borderId="0" applyFont="0" applyFill="0" applyBorder="0" applyAlignment="0" applyProtection="0"/>
    <xf numFmtId="43" fontId="20" fillId="0" borderId="0" applyFont="0" applyFill="0" applyBorder="0" applyAlignment="0" applyProtection="0"/>
    <xf numFmtId="44" fontId="9" fillId="0" borderId="0" applyFont="0" applyFill="0" applyBorder="0" applyAlignment="0" applyProtection="0"/>
    <xf numFmtId="44" fontId="13" fillId="0" borderId="0" applyFont="0" applyFill="0" applyBorder="0" applyAlignment="0" applyProtection="0"/>
    <xf numFmtId="44" fontId="12" fillId="0" borderId="0" applyFont="0" applyFill="0" applyBorder="0" applyAlignment="0" applyProtection="0"/>
    <xf numFmtId="44" fontId="20" fillId="0" borderId="0" applyFont="0" applyFill="0" applyBorder="0" applyAlignment="0" applyProtection="0"/>
    <xf numFmtId="44" fontId="14" fillId="0" borderId="0" applyFont="0" applyFill="0" applyBorder="0" applyAlignment="0" applyProtection="0"/>
    <xf numFmtId="44" fontId="21" fillId="0" borderId="0" applyFont="0" applyFill="0" applyBorder="0" applyAlignment="0" applyProtection="0"/>
    <xf numFmtId="44" fontId="9" fillId="0" borderId="0" applyFont="0" applyFill="0" applyBorder="0" applyAlignment="0" applyProtection="0"/>
    <xf numFmtId="0" fontId="20" fillId="0" borderId="0"/>
    <xf numFmtId="0" fontId="12" fillId="0" borderId="0"/>
    <xf numFmtId="0" fontId="21" fillId="0" borderId="0"/>
    <xf numFmtId="0" fontId="9" fillId="0" borderId="0"/>
    <xf numFmtId="0" fontId="10" fillId="0" borderId="0"/>
    <xf numFmtId="0" fontId="10" fillId="0" borderId="0"/>
    <xf numFmtId="9" fontId="9" fillId="0" borderId="0" applyFont="0" applyFill="0" applyBorder="0" applyAlignment="0" applyProtection="0"/>
    <xf numFmtId="9" fontId="13" fillId="0" borderId="0" applyFont="0" applyFill="0" applyBorder="0" applyAlignment="0" applyProtection="0"/>
    <xf numFmtId="9" fontId="12" fillId="0" borderId="0" applyFont="0" applyFill="0" applyBorder="0" applyAlignment="0" applyProtection="0"/>
    <xf numFmtId="9" fontId="20" fillId="0" borderId="0" applyFont="0" applyFill="0" applyBorder="0" applyAlignment="0" applyProtection="0"/>
    <xf numFmtId="9" fontId="14" fillId="0" borderId="0" applyFont="0" applyFill="0" applyBorder="0" applyAlignment="0" applyProtection="0"/>
    <xf numFmtId="9" fontId="9" fillId="0" borderId="0" applyFont="0" applyFill="0" applyBorder="0" applyAlignment="0" applyProtection="0"/>
    <xf numFmtId="9" fontId="21" fillId="0" borderId="0" applyFont="0" applyFill="0" applyBorder="0" applyAlignment="0" applyProtection="0"/>
    <xf numFmtId="43" fontId="30" fillId="0" borderId="0" applyFont="0" applyFill="0" applyBorder="0" applyAlignment="0" applyProtection="0"/>
    <xf numFmtId="0" fontId="8" fillId="0" borderId="0"/>
    <xf numFmtId="43" fontId="9" fillId="0" borderId="0" applyFont="0" applyFill="0" applyBorder="0" applyAlignment="0" applyProtection="0"/>
    <xf numFmtId="44" fontId="9" fillId="0" borderId="0" applyFont="0" applyFill="0" applyBorder="0" applyAlignment="0" applyProtection="0"/>
    <xf numFmtId="0" fontId="9" fillId="0" borderId="0"/>
    <xf numFmtId="0" fontId="35" fillId="0" borderId="0"/>
    <xf numFmtId="9" fontId="9" fillId="0" borderId="0" applyFont="0" applyFill="0" applyBorder="0" applyAlignment="0" applyProtection="0"/>
    <xf numFmtId="0" fontId="7" fillId="0" borderId="0"/>
    <xf numFmtId="0" fontId="59" fillId="40" borderId="0" applyNumberFormat="0" applyBorder="0" applyAlignment="0" applyProtection="0"/>
    <xf numFmtId="0" fontId="6" fillId="17" borderId="0" applyNumberFormat="0" applyBorder="0" applyAlignment="0" applyProtection="0"/>
    <xf numFmtId="0" fontId="59" fillId="40" borderId="0" applyNumberFormat="0" applyBorder="0" applyAlignment="0" applyProtection="0"/>
    <xf numFmtId="0" fontId="10" fillId="40" borderId="0" applyNumberFormat="0" applyBorder="0" applyAlignment="0" applyProtection="0"/>
    <xf numFmtId="0" fontId="59" fillId="41" borderId="0" applyNumberFormat="0" applyBorder="0" applyAlignment="0" applyProtection="0"/>
    <xf numFmtId="0" fontId="6" fillId="21" borderId="0" applyNumberFormat="0" applyBorder="0" applyAlignment="0" applyProtection="0"/>
    <xf numFmtId="0" fontId="59" fillId="41" borderId="0" applyNumberFormat="0" applyBorder="0" applyAlignment="0" applyProtection="0"/>
    <xf numFmtId="0" fontId="10" fillId="41" borderId="0" applyNumberFormat="0" applyBorder="0" applyAlignment="0" applyProtection="0"/>
    <xf numFmtId="0" fontId="59" fillId="42" borderId="0" applyNumberFormat="0" applyBorder="0" applyAlignment="0" applyProtection="0"/>
    <xf numFmtId="0" fontId="6" fillId="25" borderId="0" applyNumberFormat="0" applyBorder="0" applyAlignment="0" applyProtection="0"/>
    <xf numFmtId="0" fontId="59" fillId="42" borderId="0" applyNumberFormat="0" applyBorder="0" applyAlignment="0" applyProtection="0"/>
    <xf numFmtId="0" fontId="10" fillId="42" borderId="0" applyNumberFormat="0" applyBorder="0" applyAlignment="0" applyProtection="0"/>
    <xf numFmtId="0" fontId="59" fillId="43" borderId="0" applyNumberFormat="0" applyBorder="0" applyAlignment="0" applyProtection="0"/>
    <xf numFmtId="0" fontId="6" fillId="29" borderId="0" applyNumberFormat="0" applyBorder="0" applyAlignment="0" applyProtection="0"/>
    <xf numFmtId="0" fontId="59" fillId="43" borderId="0" applyNumberFormat="0" applyBorder="0" applyAlignment="0" applyProtection="0"/>
    <xf numFmtId="0" fontId="10" fillId="43" borderId="0" applyNumberFormat="0" applyBorder="0" applyAlignment="0" applyProtection="0"/>
    <xf numFmtId="0" fontId="6" fillId="29" borderId="0" applyNumberFormat="0" applyBorder="0" applyAlignment="0" applyProtection="0"/>
    <xf numFmtId="0" fontId="59" fillId="44" borderId="0" applyNumberFormat="0" applyBorder="0" applyAlignment="0" applyProtection="0"/>
    <xf numFmtId="0" fontId="6" fillId="33" borderId="0" applyNumberFormat="0" applyBorder="0" applyAlignment="0" applyProtection="0"/>
    <xf numFmtId="0" fontId="59" fillId="44" borderId="0" applyNumberFormat="0" applyBorder="0" applyAlignment="0" applyProtection="0"/>
    <xf numFmtId="0" fontId="10" fillId="44" borderId="0" applyNumberFormat="0" applyBorder="0" applyAlignment="0" applyProtection="0"/>
    <xf numFmtId="0" fontId="59" fillId="45" borderId="0" applyNumberFormat="0" applyBorder="0" applyAlignment="0" applyProtection="0"/>
    <xf numFmtId="0" fontId="6" fillId="37" borderId="0" applyNumberFormat="0" applyBorder="0" applyAlignment="0" applyProtection="0"/>
    <xf numFmtId="0" fontId="59" fillId="45" borderId="0" applyNumberFormat="0" applyBorder="0" applyAlignment="0" applyProtection="0"/>
    <xf numFmtId="0" fontId="10" fillId="45" borderId="0" applyNumberFormat="0" applyBorder="0" applyAlignment="0" applyProtection="0"/>
    <xf numFmtId="0" fontId="59" fillId="46" borderId="0" applyNumberFormat="0" applyBorder="0" applyAlignment="0" applyProtection="0"/>
    <xf numFmtId="0" fontId="6" fillId="18" borderId="0" applyNumberFormat="0" applyBorder="0" applyAlignment="0" applyProtection="0"/>
    <xf numFmtId="0" fontId="59" fillId="46" borderId="0" applyNumberFormat="0" applyBorder="0" applyAlignment="0" applyProtection="0"/>
    <xf numFmtId="0" fontId="10" fillId="46" borderId="0" applyNumberFormat="0" applyBorder="0" applyAlignment="0" applyProtection="0"/>
    <xf numFmtId="0" fontId="59" fillId="47" borderId="0" applyNumberFormat="0" applyBorder="0" applyAlignment="0" applyProtection="0"/>
    <xf numFmtId="0" fontId="6" fillId="22" borderId="0" applyNumberFormat="0" applyBorder="0" applyAlignment="0" applyProtection="0"/>
    <xf numFmtId="0" fontId="59" fillId="47" borderId="0" applyNumberFormat="0" applyBorder="0" applyAlignment="0" applyProtection="0"/>
    <xf numFmtId="0" fontId="10" fillId="47" borderId="0" applyNumberFormat="0" applyBorder="0" applyAlignment="0" applyProtection="0"/>
    <xf numFmtId="0" fontId="59" fillId="48" borderId="0" applyNumberFormat="0" applyBorder="0" applyAlignment="0" applyProtection="0"/>
    <xf numFmtId="0" fontId="6" fillId="26" borderId="0" applyNumberFormat="0" applyBorder="0" applyAlignment="0" applyProtection="0"/>
    <xf numFmtId="0" fontId="59" fillId="48" borderId="0" applyNumberFormat="0" applyBorder="0" applyAlignment="0" applyProtection="0"/>
    <xf numFmtId="0" fontId="10" fillId="48" borderId="0" applyNumberFormat="0" applyBorder="0" applyAlignment="0" applyProtection="0"/>
    <xf numFmtId="0" fontId="59" fillId="43" borderId="0" applyNumberFormat="0" applyBorder="0" applyAlignment="0" applyProtection="0"/>
    <xf numFmtId="0" fontId="6" fillId="30" borderId="0" applyNumberFormat="0" applyBorder="0" applyAlignment="0" applyProtection="0"/>
    <xf numFmtId="0" fontId="59" fillId="43" borderId="0" applyNumberFormat="0" applyBorder="0" applyAlignment="0" applyProtection="0"/>
    <xf numFmtId="0" fontId="10" fillId="43" borderId="0" applyNumberFormat="0" applyBorder="0" applyAlignment="0" applyProtection="0"/>
    <xf numFmtId="0" fontId="59" fillId="46" borderId="0" applyNumberFormat="0" applyBorder="0" applyAlignment="0" applyProtection="0"/>
    <xf numFmtId="0" fontId="6" fillId="34" borderId="0" applyNumberFormat="0" applyBorder="0" applyAlignment="0" applyProtection="0"/>
    <xf numFmtId="0" fontId="59" fillId="46" borderId="0" applyNumberFormat="0" applyBorder="0" applyAlignment="0" applyProtection="0"/>
    <xf numFmtId="0" fontId="10" fillId="46" borderId="0" applyNumberFormat="0" applyBorder="0" applyAlignment="0" applyProtection="0"/>
    <xf numFmtId="0" fontId="59" fillId="49" borderId="0" applyNumberFormat="0" applyBorder="0" applyAlignment="0" applyProtection="0"/>
    <xf numFmtId="0" fontId="6" fillId="38" borderId="0" applyNumberFormat="0" applyBorder="0" applyAlignment="0" applyProtection="0"/>
    <xf numFmtId="0" fontId="59" fillId="49" borderId="0" applyNumberFormat="0" applyBorder="0" applyAlignment="0" applyProtection="0"/>
    <xf numFmtId="0" fontId="10" fillId="49" borderId="0" applyNumberFormat="0" applyBorder="0" applyAlignment="0" applyProtection="0"/>
    <xf numFmtId="0" fontId="62" fillId="50" borderId="0" applyNumberFormat="0" applyBorder="0" applyAlignment="0" applyProtection="0"/>
    <xf numFmtId="0" fontId="51" fillId="19" borderId="0" applyNumberFormat="0" applyBorder="0" applyAlignment="0" applyProtection="0"/>
    <xf numFmtId="0" fontId="62" fillId="50" borderId="0" applyNumberFormat="0" applyBorder="0" applyAlignment="0" applyProtection="0"/>
    <xf numFmtId="0" fontId="19" fillId="50" borderId="0" applyNumberFormat="0" applyBorder="0" applyAlignment="0" applyProtection="0"/>
    <xf numFmtId="0" fontId="62" fillId="47" borderId="0" applyNumberFormat="0" applyBorder="0" applyAlignment="0" applyProtection="0"/>
    <xf numFmtId="0" fontId="51" fillId="23" borderId="0" applyNumberFormat="0" applyBorder="0" applyAlignment="0" applyProtection="0"/>
    <xf numFmtId="0" fontId="62" fillId="47" borderId="0" applyNumberFormat="0" applyBorder="0" applyAlignment="0" applyProtection="0"/>
    <xf numFmtId="0" fontId="19" fillId="47" borderId="0" applyNumberFormat="0" applyBorder="0" applyAlignment="0" applyProtection="0"/>
    <xf numFmtId="0" fontId="62" fillId="48" borderId="0" applyNumberFormat="0" applyBorder="0" applyAlignment="0" applyProtection="0"/>
    <xf numFmtId="0" fontId="51" fillId="27" borderId="0" applyNumberFormat="0" applyBorder="0" applyAlignment="0" applyProtection="0"/>
    <xf numFmtId="0" fontId="62" fillId="48" borderId="0" applyNumberFormat="0" applyBorder="0" applyAlignment="0" applyProtection="0"/>
    <xf numFmtId="0" fontId="19" fillId="48" borderId="0" applyNumberFormat="0" applyBorder="0" applyAlignment="0" applyProtection="0"/>
    <xf numFmtId="0" fontId="62" fillId="51" borderId="0" applyNumberFormat="0" applyBorder="0" applyAlignment="0" applyProtection="0"/>
    <xf numFmtId="0" fontId="51" fillId="31" borderId="0" applyNumberFormat="0" applyBorder="0" applyAlignment="0" applyProtection="0"/>
    <xf numFmtId="0" fontId="62" fillId="51" borderId="0" applyNumberFormat="0" applyBorder="0" applyAlignment="0" applyProtection="0"/>
    <xf numFmtId="0" fontId="19" fillId="51" borderId="0" applyNumberFormat="0" applyBorder="0" applyAlignment="0" applyProtection="0"/>
    <xf numFmtId="0" fontId="62" fillId="52" borderId="0" applyNumberFormat="0" applyBorder="0" applyAlignment="0" applyProtection="0"/>
    <xf numFmtId="0" fontId="51" fillId="35" borderId="0" applyNumberFormat="0" applyBorder="0" applyAlignment="0" applyProtection="0"/>
    <xf numFmtId="0" fontId="62" fillId="52" borderId="0" applyNumberFormat="0" applyBorder="0" applyAlignment="0" applyProtection="0"/>
    <xf numFmtId="0" fontId="19" fillId="52" borderId="0" applyNumberFormat="0" applyBorder="0" applyAlignment="0" applyProtection="0"/>
    <xf numFmtId="0" fontId="62" fillId="53" borderId="0" applyNumberFormat="0" applyBorder="0" applyAlignment="0" applyProtection="0"/>
    <xf numFmtId="0" fontId="51" fillId="39" borderId="0" applyNumberFormat="0" applyBorder="0" applyAlignment="0" applyProtection="0"/>
    <xf numFmtId="0" fontId="62" fillId="53" borderId="0" applyNumberFormat="0" applyBorder="0" applyAlignment="0" applyProtection="0"/>
    <xf numFmtId="0" fontId="19" fillId="53" borderId="0" applyNumberFormat="0" applyBorder="0" applyAlignment="0" applyProtection="0"/>
    <xf numFmtId="0" fontId="62" fillId="54" borderId="0" applyNumberFormat="0" applyBorder="0" applyAlignment="0" applyProtection="0"/>
    <xf numFmtId="0" fontId="51" fillId="16" borderId="0" applyNumberFormat="0" applyBorder="0" applyAlignment="0" applyProtection="0"/>
    <xf numFmtId="0" fontId="62" fillId="54" borderId="0" applyNumberFormat="0" applyBorder="0" applyAlignment="0" applyProtection="0"/>
    <xf numFmtId="0" fontId="19" fillId="54" borderId="0" applyNumberFormat="0" applyBorder="0" applyAlignment="0" applyProtection="0"/>
    <xf numFmtId="0" fontId="62" fillId="55" borderId="0" applyNumberFormat="0" applyBorder="0" applyAlignment="0" applyProtection="0"/>
    <xf numFmtId="0" fontId="51" fillId="20" borderId="0" applyNumberFormat="0" applyBorder="0" applyAlignment="0" applyProtection="0"/>
    <xf numFmtId="0" fontId="62" fillId="55" borderId="0" applyNumberFormat="0" applyBorder="0" applyAlignment="0" applyProtection="0"/>
    <xf numFmtId="0" fontId="19" fillId="55" borderId="0" applyNumberFormat="0" applyBorder="0" applyAlignment="0" applyProtection="0"/>
    <xf numFmtId="0" fontId="62" fillId="56" borderId="0" applyNumberFormat="0" applyBorder="0" applyAlignment="0" applyProtection="0"/>
    <xf numFmtId="0" fontId="51" fillId="24" borderId="0" applyNumberFormat="0" applyBorder="0" applyAlignment="0" applyProtection="0"/>
    <xf numFmtId="0" fontId="62" fillId="56" borderId="0" applyNumberFormat="0" applyBorder="0" applyAlignment="0" applyProtection="0"/>
    <xf numFmtId="0" fontId="19" fillId="56" borderId="0" applyNumberFormat="0" applyBorder="0" applyAlignment="0" applyProtection="0"/>
    <xf numFmtId="0" fontId="62" fillId="51" borderId="0" applyNumberFormat="0" applyBorder="0" applyAlignment="0" applyProtection="0"/>
    <xf numFmtId="0" fontId="51" fillId="28" borderId="0" applyNumberFormat="0" applyBorder="0" applyAlignment="0" applyProtection="0"/>
    <xf numFmtId="0" fontId="62" fillId="51" borderId="0" applyNumberFormat="0" applyBorder="0" applyAlignment="0" applyProtection="0"/>
    <xf numFmtId="0" fontId="19" fillId="51" borderId="0" applyNumberFormat="0" applyBorder="0" applyAlignment="0" applyProtection="0"/>
    <xf numFmtId="0" fontId="51" fillId="28" borderId="0" applyNumberFormat="0" applyBorder="0" applyAlignment="0" applyProtection="0"/>
    <xf numFmtId="0" fontId="62" fillId="52" borderId="0" applyNumberFormat="0" applyBorder="0" applyAlignment="0" applyProtection="0"/>
    <xf numFmtId="0" fontId="51" fillId="32" borderId="0" applyNumberFormat="0" applyBorder="0" applyAlignment="0" applyProtection="0"/>
    <xf numFmtId="0" fontId="62" fillId="52" borderId="0" applyNumberFormat="0" applyBorder="0" applyAlignment="0" applyProtection="0"/>
    <xf numFmtId="0" fontId="19" fillId="52" borderId="0" applyNumberFormat="0" applyBorder="0" applyAlignment="0" applyProtection="0"/>
    <xf numFmtId="0" fontId="62" fillId="57" borderId="0" applyNumberFormat="0" applyBorder="0" applyAlignment="0" applyProtection="0"/>
    <xf numFmtId="0" fontId="51" fillId="36" borderId="0" applyNumberFormat="0" applyBorder="0" applyAlignment="0" applyProtection="0"/>
    <xf numFmtId="0" fontId="62" fillId="57" borderId="0" applyNumberFormat="0" applyBorder="0" applyAlignment="0" applyProtection="0"/>
    <xf numFmtId="0" fontId="19" fillId="57" borderId="0" applyNumberFormat="0" applyBorder="0" applyAlignment="0" applyProtection="0"/>
    <xf numFmtId="0" fontId="63" fillId="41" borderId="0" applyNumberFormat="0" applyBorder="0" applyAlignment="0" applyProtection="0"/>
    <xf numFmtId="0" fontId="41" fillId="10" borderId="0" applyNumberFormat="0" applyBorder="0" applyAlignment="0" applyProtection="0"/>
    <xf numFmtId="0" fontId="63" fillId="41" borderId="0" applyNumberFormat="0" applyBorder="0" applyAlignment="0" applyProtection="0"/>
    <xf numFmtId="0" fontId="76" fillId="41" borderId="0" applyNumberFormat="0" applyBorder="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45" fillId="13" borderId="17"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77" fillId="58" borderId="24" applyNumberFormat="0" applyAlignment="0" applyProtection="0"/>
    <xf numFmtId="0" fontId="77" fillId="58" borderId="24" applyNumberFormat="0" applyAlignment="0" applyProtection="0"/>
    <xf numFmtId="0" fontId="77" fillId="58" borderId="24" applyNumberFormat="0" applyAlignment="0" applyProtection="0"/>
    <xf numFmtId="0" fontId="65" fillId="59" borderId="25" applyNumberFormat="0" applyAlignment="0" applyProtection="0"/>
    <xf numFmtId="0" fontId="47" fillId="14" borderId="20" applyNumberFormat="0" applyAlignment="0" applyProtection="0"/>
    <xf numFmtId="0" fontId="65" fillId="59" borderId="25" applyNumberFormat="0" applyAlignment="0" applyProtection="0"/>
    <xf numFmtId="0" fontId="15" fillId="59" borderId="25" applyNumberFormat="0" applyAlignment="0" applyProtection="0"/>
    <xf numFmtId="43" fontId="9" fillId="0" borderId="0" applyFont="0" applyFill="0" applyBorder="0" applyAlignment="0" applyProtection="0"/>
    <xf numFmtId="43" fontId="59" fillId="0" borderId="0" applyFont="0" applyFill="0" applyBorder="0" applyAlignment="0" applyProtection="0"/>
    <xf numFmtId="43" fontId="9" fillId="0" borderId="0" applyFont="0" applyFill="0" applyBorder="0" applyAlignment="0" applyProtection="0"/>
    <xf numFmtId="43" fontId="5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55"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14"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31"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55" fillId="0" borderId="0" applyFont="0" applyFill="0" applyBorder="0" applyAlignment="0" applyProtection="0"/>
    <xf numFmtId="44" fontId="55"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14"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31"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89" fillId="0" borderId="33">
      <alignment horizontal="left"/>
    </xf>
    <xf numFmtId="0" fontId="66" fillId="0" borderId="0" applyNumberFormat="0" applyFill="0" applyBorder="0" applyAlignment="0" applyProtection="0"/>
    <xf numFmtId="0" fontId="49" fillId="0" borderId="0" applyNumberFormat="0" applyFill="0" applyBorder="0" applyAlignment="0" applyProtection="0"/>
    <xf numFmtId="0" fontId="66" fillId="0" borderId="0" applyNumberFormat="0" applyFill="0" applyBorder="0" applyAlignment="0" applyProtection="0"/>
    <xf numFmtId="0" fontId="78" fillId="0" borderId="0" applyNumberFormat="0" applyFill="0" applyBorder="0" applyAlignment="0" applyProtection="0"/>
    <xf numFmtId="0" fontId="90" fillId="0" borderId="0" applyNumberFormat="0" applyFill="0" applyBorder="0" applyAlignment="0" applyProtection="0"/>
    <xf numFmtId="0" fontId="67" fillId="42" borderId="0" applyNumberFormat="0" applyBorder="0" applyAlignment="0" applyProtection="0"/>
    <xf numFmtId="0" fontId="40" fillId="9" borderId="0" applyNumberFormat="0" applyBorder="0" applyAlignment="0" applyProtection="0"/>
    <xf numFmtId="0" fontId="67" fillId="42" borderId="0" applyNumberFormat="0" applyBorder="0" applyAlignment="0" applyProtection="0"/>
    <xf numFmtId="0" fontId="79" fillId="42" borderId="0" applyNumberFormat="0" applyBorder="0" applyAlignment="0" applyProtection="0"/>
    <xf numFmtId="0" fontId="68" fillId="0" borderId="26" applyNumberFormat="0" applyFill="0" applyAlignment="0" applyProtection="0"/>
    <xf numFmtId="0" fontId="37" fillId="0" borderId="14" applyNumberFormat="0" applyFill="0" applyAlignment="0" applyProtection="0"/>
    <xf numFmtId="0" fontId="68" fillId="0" borderId="26" applyNumberFormat="0" applyFill="0" applyAlignment="0" applyProtection="0"/>
    <xf numFmtId="0" fontId="80" fillId="0" borderId="26" applyNumberFormat="0" applyFill="0" applyAlignment="0" applyProtection="0"/>
    <xf numFmtId="0" fontId="69" fillId="0" borderId="27" applyNumberFormat="0" applyFill="0" applyAlignment="0" applyProtection="0"/>
    <xf numFmtId="0" fontId="38" fillId="0" borderId="15" applyNumberFormat="0" applyFill="0" applyAlignment="0" applyProtection="0"/>
    <xf numFmtId="0" fontId="69" fillId="0" borderId="27" applyNumberFormat="0" applyFill="0" applyAlignment="0" applyProtection="0"/>
    <xf numFmtId="0" fontId="81" fillId="0" borderId="27" applyNumberFormat="0" applyFill="0" applyAlignment="0" applyProtection="0"/>
    <xf numFmtId="0" fontId="70" fillId="0" borderId="28" applyNumberFormat="0" applyFill="0" applyAlignment="0" applyProtection="0"/>
    <xf numFmtId="0" fontId="39" fillId="0" borderId="16" applyNumberFormat="0" applyFill="0" applyAlignment="0" applyProtection="0"/>
    <xf numFmtId="0" fontId="70" fillId="0" borderId="28" applyNumberFormat="0" applyFill="0" applyAlignment="0" applyProtection="0"/>
    <xf numFmtId="0" fontId="82" fillId="0" borderId="28" applyNumberFormat="0" applyFill="0" applyAlignment="0" applyProtection="0"/>
    <xf numFmtId="0" fontId="70" fillId="0" borderId="0" applyNumberFormat="0" applyFill="0" applyBorder="0" applyAlignment="0" applyProtection="0"/>
    <xf numFmtId="0" fontId="39" fillId="0" borderId="0" applyNumberFormat="0" applyFill="0" applyBorder="0" applyAlignment="0" applyProtection="0"/>
    <xf numFmtId="0" fontId="70" fillId="0" borderId="0" applyNumberFormat="0" applyFill="0" applyBorder="0" applyAlignment="0" applyProtection="0"/>
    <xf numFmtId="0" fontId="82" fillId="0" borderId="0" applyNumberFormat="0" applyFill="0" applyBorder="0" applyAlignment="0" applyProtection="0"/>
    <xf numFmtId="0" fontId="91" fillId="0" borderId="0" applyNumberFormat="0" applyFill="0" applyBorder="0" applyAlignment="0" applyProtection="0">
      <alignment vertical="top"/>
      <protection locked="0"/>
    </xf>
    <xf numFmtId="0" fontId="92" fillId="0" borderId="0" applyNumberFormat="0" applyFill="0" applyBorder="0" applyAlignment="0" applyProtection="0"/>
    <xf numFmtId="0" fontId="56" fillId="0" borderId="0" applyNumberFormat="0" applyFill="0" applyBorder="0" applyAlignment="0" applyProtection="0">
      <alignment vertical="top"/>
      <protection locked="0"/>
    </xf>
    <xf numFmtId="0" fontId="93" fillId="0" borderId="0" applyNumberFormat="0" applyFill="0" applyBorder="0" applyAlignment="0" applyProtection="0">
      <alignment vertical="top"/>
      <protection locked="0"/>
    </xf>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43" fillId="12" borderId="17"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83" fillId="45" borderId="24" applyNumberFormat="0" applyAlignment="0" applyProtection="0"/>
    <xf numFmtId="0" fontId="83" fillId="45" borderId="24" applyNumberFormat="0" applyAlignment="0" applyProtection="0"/>
    <xf numFmtId="0" fontId="83" fillId="45" borderId="24" applyNumberFormat="0" applyAlignment="0" applyProtection="0"/>
    <xf numFmtId="0" fontId="72" fillId="0" borderId="29" applyNumberFormat="0" applyFill="0" applyAlignment="0" applyProtection="0"/>
    <xf numFmtId="0" fontId="46" fillId="0" borderId="19" applyNumberFormat="0" applyFill="0" applyAlignment="0" applyProtection="0"/>
    <xf numFmtId="0" fontId="72" fillId="0" borderId="29" applyNumberFormat="0" applyFill="0" applyAlignment="0" applyProtection="0"/>
    <xf numFmtId="0" fontId="84" fillId="0" borderId="29" applyNumberFormat="0" applyFill="0" applyAlignment="0" applyProtection="0"/>
    <xf numFmtId="0" fontId="73" fillId="60" borderId="0" applyNumberFormat="0" applyBorder="0" applyAlignment="0" applyProtection="0"/>
    <xf numFmtId="0" fontId="42" fillId="11" borderId="0" applyNumberFormat="0" applyBorder="0" applyAlignment="0" applyProtection="0"/>
    <xf numFmtId="0" fontId="73" fillId="60" borderId="0" applyNumberFormat="0" applyBorder="0" applyAlignment="0" applyProtection="0"/>
    <xf numFmtId="0" fontId="85" fillId="60"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9" fillId="0" borderId="0"/>
    <xf numFmtId="0" fontId="6" fillId="0" borderId="0"/>
    <xf numFmtId="0" fontId="6" fillId="0" borderId="0"/>
    <xf numFmtId="0" fontId="59" fillId="0" borderId="0"/>
    <xf numFmtId="0" fontId="88" fillId="0" borderId="0"/>
    <xf numFmtId="0" fontId="88" fillId="0" borderId="0"/>
    <xf numFmtId="0" fontId="34" fillId="0" borderId="0"/>
    <xf numFmtId="0" fontId="9" fillId="0" borderId="0"/>
    <xf numFmtId="0" fontId="88" fillId="0" borderId="0"/>
    <xf numFmtId="0" fontId="9" fillId="0" borderId="0"/>
    <xf numFmtId="0" fontId="22" fillId="0" borderId="0"/>
    <xf numFmtId="0" fontId="6" fillId="0" borderId="0"/>
    <xf numFmtId="0" fontId="22" fillId="0" borderId="0"/>
    <xf numFmtId="0" fontId="6" fillId="0" borderId="0"/>
    <xf numFmtId="0" fontId="9" fillId="0" borderId="0"/>
    <xf numFmtId="0" fontId="6" fillId="0" borderId="0"/>
    <xf numFmtId="0" fontId="9" fillId="0" borderId="0"/>
    <xf numFmtId="0" fontId="21" fillId="0" borderId="0"/>
    <xf numFmtId="0" fontId="6" fillId="0" borderId="0"/>
    <xf numFmtId="0" fontId="9" fillId="0" borderId="0"/>
    <xf numFmtId="0" fontId="6" fillId="0" borderId="0"/>
    <xf numFmtId="0" fontId="60" fillId="0" borderId="0"/>
    <xf numFmtId="0" fontId="55" fillId="0" borderId="0"/>
    <xf numFmtId="0" fontId="6" fillId="0" borderId="0"/>
    <xf numFmtId="0" fontId="5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0" fontId="59" fillId="0" borderId="0"/>
    <xf numFmtId="0" fontId="9" fillId="0" borderId="0"/>
    <xf numFmtId="0" fontId="9" fillId="0" borderId="0"/>
    <xf numFmtId="0" fontId="59" fillId="0" borderId="0"/>
    <xf numFmtId="0" fontId="10" fillId="0" borderId="0"/>
    <xf numFmtId="0" fontId="22" fillId="0" borderId="0"/>
    <xf numFmtId="0" fontId="22" fillId="0" borderId="0"/>
    <xf numFmtId="0" fontId="22" fillId="0" borderId="0"/>
    <xf numFmtId="0" fontId="2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 fillId="0" borderId="0"/>
    <xf numFmtId="0" fontId="6" fillId="0" borderId="0"/>
    <xf numFmtId="0" fontId="6" fillId="0" borderId="0"/>
    <xf numFmtId="0" fontId="5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15" borderId="21"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9" fillId="61" borderId="30" applyNumberFormat="0" applyFont="0" applyAlignment="0" applyProtection="0"/>
    <xf numFmtId="0" fontId="9" fillId="61" borderId="30" applyNumberFormat="0" applyFont="0" applyAlignment="0" applyProtection="0"/>
    <xf numFmtId="0" fontId="9" fillId="61" borderId="30" applyNumberFormat="0" applyFon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44" fillId="13" borderId="18"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86" fillId="58" borderId="31" applyNumberFormat="0" applyAlignment="0" applyProtection="0"/>
    <xf numFmtId="0" fontId="86" fillId="58" borderId="31" applyNumberFormat="0" applyAlignment="0" applyProtection="0"/>
    <xf numFmtId="9" fontId="5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10" fillId="0" borderId="0" applyFont="0" applyFill="0" applyBorder="0" applyAlignment="0" applyProtection="0"/>
    <xf numFmtId="9" fontId="55" fillId="0" borderId="0" applyFont="0" applyFill="0" applyBorder="0" applyAlignment="0" applyProtection="0"/>
    <xf numFmtId="9" fontId="10"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14" fillId="0" borderId="0" applyFont="0" applyFill="0" applyBorder="0" applyAlignment="0" applyProtection="0"/>
    <xf numFmtId="9" fontId="59" fillId="0" borderId="0" applyFont="0" applyFill="0" applyBorder="0" applyAlignment="0" applyProtection="0"/>
    <xf numFmtId="9" fontId="3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59" fillId="0" borderId="0" applyFont="0" applyFill="0" applyBorder="0" applyAlignment="0" applyProtection="0"/>
    <xf numFmtId="41" fontId="10" fillId="0" borderId="34">
      <alignment horizontal="left"/>
    </xf>
    <xf numFmtId="0" fontId="57" fillId="0" borderId="0" applyNumberFormat="0" applyFill="0" applyBorder="0" applyAlignment="0" applyProtection="0"/>
    <xf numFmtId="0" fontId="36" fillId="0" borderId="0" applyNumberFormat="0" applyFill="0" applyBorder="0" applyAlignment="0" applyProtection="0"/>
    <xf numFmtId="0" fontId="57" fillId="0" borderId="0" applyNumberFormat="0" applyFill="0" applyBorder="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50" fillId="0" borderId="2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58" fillId="0" borderId="32" applyNumberFormat="0" applyFill="0" applyAlignment="0" applyProtection="0"/>
    <xf numFmtId="0" fontId="58" fillId="0" borderId="32" applyNumberFormat="0" applyFill="0" applyAlignment="0" applyProtection="0"/>
    <xf numFmtId="0" fontId="58" fillId="0" borderId="32" applyNumberFormat="0" applyFill="0" applyAlignment="0" applyProtection="0"/>
    <xf numFmtId="0" fontId="75" fillId="0" borderId="0" applyNumberFormat="0" applyFill="0" applyBorder="0" applyAlignment="0" applyProtection="0"/>
    <xf numFmtId="0" fontId="48" fillId="0" borderId="0" applyNumberFormat="0" applyFill="0" applyBorder="0" applyAlignment="0" applyProtection="0"/>
    <xf numFmtId="0" fontId="75" fillId="0" borderId="0" applyNumberFormat="0" applyFill="0" applyBorder="0" applyAlignment="0" applyProtection="0"/>
    <xf numFmtId="0" fontId="87" fillId="0" borderId="0" applyNumberFormat="0" applyFill="0" applyBorder="0" applyAlignment="0" applyProtection="0"/>
    <xf numFmtId="0" fontId="5" fillId="0" borderId="0"/>
    <xf numFmtId="0" fontId="5" fillId="0" borderId="0"/>
    <xf numFmtId="0" fontId="4" fillId="0" borderId="0"/>
    <xf numFmtId="0" fontId="88" fillId="0" borderId="0"/>
    <xf numFmtId="0" fontId="3" fillId="0" borderId="0"/>
    <xf numFmtId="43" fontId="3" fillId="0" borderId="0" applyFont="0" applyFill="0" applyBorder="0" applyAlignment="0" applyProtection="0"/>
    <xf numFmtId="43" fontId="2" fillId="0" borderId="0" applyFont="0" applyFill="0" applyBorder="0" applyAlignment="0" applyProtection="0"/>
    <xf numFmtId="0" fontId="2" fillId="0" borderId="0"/>
    <xf numFmtId="43" fontId="9" fillId="0" borderId="0" applyFont="0" applyFill="0" applyBorder="0" applyAlignment="0" applyProtection="0"/>
    <xf numFmtId="43" fontId="98" fillId="0" borderId="0" applyFont="0" applyFill="0" applyBorder="0" applyAlignment="0" applyProtection="0"/>
    <xf numFmtId="0" fontId="98" fillId="0" borderId="0"/>
    <xf numFmtId="0" fontId="9" fillId="0" borderId="0" applyNumberFormat="0" applyFill="0" applyBorder="0" applyAlignment="0" applyProtection="0"/>
  </cellStyleXfs>
  <cellXfs count="375">
    <xf numFmtId="0" fontId="0" fillId="0" borderId="0" xfId="0"/>
    <xf numFmtId="0" fontId="29" fillId="0" borderId="0" xfId="0" applyFont="1"/>
    <xf numFmtId="0" fontId="31" fillId="0" borderId="0" xfId="17" applyFont="1" applyAlignment="1">
      <alignment horizontal="left" vertical="center"/>
    </xf>
    <xf numFmtId="43" fontId="31" fillId="0" borderId="0" xfId="1" applyFont="1" applyFill="1" applyBorder="1" applyAlignment="1">
      <alignment horizontal="left" vertical="center"/>
    </xf>
    <xf numFmtId="0" fontId="31" fillId="0" borderId="0" xfId="16" applyFont="1" applyAlignment="1">
      <alignment horizontal="left" vertical="center"/>
    </xf>
    <xf numFmtId="0" fontId="9" fillId="0" borderId="0" xfId="0" applyFont="1" applyAlignment="1" applyProtection="1">
      <alignment wrapText="1"/>
      <protection locked="0"/>
    </xf>
    <xf numFmtId="0" fontId="9" fillId="0" borderId="0" xfId="0" applyFont="1" applyProtection="1">
      <protection locked="0"/>
    </xf>
    <xf numFmtId="0" fontId="26" fillId="0" borderId="0" xfId="0" applyFont="1" applyAlignment="1" applyProtection="1">
      <alignment wrapText="1"/>
      <protection locked="0"/>
    </xf>
    <xf numFmtId="0" fontId="25" fillId="0" borderId="0" xfId="0" applyFont="1" applyAlignment="1" applyProtection="1">
      <alignment wrapText="1"/>
      <protection locked="0"/>
    </xf>
    <xf numFmtId="7" fontId="26" fillId="5" borderId="0" xfId="0" applyNumberFormat="1" applyFont="1" applyFill="1" applyAlignment="1" applyProtection="1">
      <alignment horizontal="center" vertical="center"/>
      <protection locked="0"/>
    </xf>
    <xf numFmtId="37" fontId="26" fillId="5" borderId="0" xfId="1" applyNumberFormat="1" applyFont="1" applyFill="1" applyBorder="1" applyAlignment="1" applyProtection="1">
      <alignment horizontal="center" vertical="center"/>
      <protection locked="0"/>
    </xf>
    <xf numFmtId="0" fontId="26" fillId="5" borderId="0" xfId="0" applyFont="1" applyFill="1" applyAlignment="1" applyProtection="1">
      <alignment horizontal="center" vertical="center"/>
      <protection locked="0"/>
    </xf>
    <xf numFmtId="165" fontId="26" fillId="5" borderId="0" xfId="5" applyNumberFormat="1" applyFont="1" applyFill="1" applyBorder="1" applyAlignment="1" applyProtection="1">
      <alignment horizontal="center" vertical="center"/>
      <protection locked="0"/>
    </xf>
    <xf numFmtId="49" fontId="26" fillId="5" borderId="0" xfId="5" applyNumberFormat="1" applyFont="1" applyFill="1" applyBorder="1" applyAlignment="1" applyProtection="1">
      <alignment horizontal="center" vertical="center"/>
      <protection locked="0"/>
    </xf>
    <xf numFmtId="0" fontId="26" fillId="2" borderId="0" xfId="0" applyFont="1" applyFill="1" applyAlignment="1" applyProtection="1">
      <alignment horizontal="left" vertical="center" wrapText="1"/>
      <protection locked="0"/>
    </xf>
    <xf numFmtId="0" fontId="22" fillId="0" borderId="0" xfId="0" applyFont="1" applyProtection="1">
      <protection locked="0"/>
    </xf>
    <xf numFmtId="7" fontId="26" fillId="2" borderId="0" xfId="0" applyNumberFormat="1" applyFont="1" applyFill="1" applyAlignment="1" applyProtection="1">
      <alignment horizontal="left" vertical="center"/>
      <protection locked="0"/>
    </xf>
    <xf numFmtId="7" fontId="26" fillId="2" borderId="0" xfId="0" applyNumberFormat="1" applyFont="1" applyFill="1" applyAlignment="1" applyProtection="1">
      <alignment horizontal="left" vertical="center" wrapText="1"/>
      <protection locked="0"/>
    </xf>
    <xf numFmtId="0" fontId="16" fillId="0" borderId="0" xfId="0" applyFont="1" applyProtection="1">
      <protection locked="0"/>
    </xf>
    <xf numFmtId="0" fontId="9" fillId="0" borderId="0" xfId="0" applyFont="1" applyAlignment="1" applyProtection="1">
      <alignment horizontal="left"/>
      <protection locked="0"/>
    </xf>
    <xf numFmtId="0" fontId="9" fillId="0" borderId="0" xfId="0" applyFont="1" applyAlignment="1" applyProtection="1">
      <alignment horizontal="center"/>
      <protection locked="0"/>
    </xf>
    <xf numFmtId="0" fontId="15" fillId="7" borderId="1" xfId="0" applyFont="1" applyFill="1" applyBorder="1" applyAlignment="1">
      <alignment horizontal="center" vertical="center"/>
    </xf>
    <xf numFmtId="0" fontId="29" fillId="0" borderId="0" xfId="0" applyFont="1" applyAlignment="1">
      <alignment horizontal="center" vertical="center" wrapText="1"/>
    </xf>
    <xf numFmtId="170" fontId="9" fillId="0" borderId="0" xfId="1" applyNumberFormat="1" applyFont="1" applyFill="1" applyBorder="1" applyAlignment="1" applyProtection="1">
      <alignment horizontal="center" vertical="center"/>
    </xf>
    <xf numFmtId="165" fontId="9" fillId="0" borderId="0" xfId="5" applyNumberFormat="1" applyFont="1" applyFill="1" applyBorder="1" applyAlignment="1" applyProtection="1">
      <alignment horizontal="center" vertical="center"/>
    </xf>
    <xf numFmtId="0" fontId="23" fillId="7" borderId="0" xfId="0" applyFont="1" applyFill="1" applyAlignment="1">
      <alignment horizontal="center" vertical="center"/>
    </xf>
    <xf numFmtId="7" fontId="9" fillId="2" borderId="0" xfId="0" applyNumberFormat="1" applyFont="1" applyFill="1" applyAlignment="1">
      <alignment horizontal="center" vertical="center"/>
    </xf>
    <xf numFmtId="165" fontId="9" fillId="2" borderId="0" xfId="0" applyNumberFormat="1" applyFont="1" applyFill="1" applyAlignment="1">
      <alignment horizontal="center" vertical="center"/>
    </xf>
    <xf numFmtId="0" fontId="15" fillId="7" borderId="0" xfId="0" applyFont="1" applyFill="1" applyAlignment="1">
      <alignment horizontal="center" vertical="center"/>
    </xf>
    <xf numFmtId="49" fontId="26" fillId="5" borderId="0" xfId="0" applyNumberFormat="1" applyFont="1" applyFill="1" applyAlignment="1" applyProtection="1">
      <alignment horizontal="center" vertical="center"/>
      <protection locked="0"/>
    </xf>
    <xf numFmtId="0" fontId="32" fillId="6" borderId="35" xfId="0" applyFont="1" applyFill="1" applyBorder="1" applyAlignment="1">
      <alignment horizontal="center"/>
    </xf>
    <xf numFmtId="0" fontId="32" fillId="6" borderId="36" xfId="0" applyFont="1" applyFill="1" applyBorder="1" applyAlignment="1">
      <alignment horizontal="center"/>
    </xf>
    <xf numFmtId="0" fontId="9" fillId="62" borderId="0" xfId="29" applyFill="1" applyAlignment="1">
      <alignment horizontal="left" wrapText="1"/>
    </xf>
    <xf numFmtId="0" fontId="32" fillId="6" borderId="43" xfId="0" applyFont="1" applyFill="1" applyBorder="1" applyAlignment="1">
      <alignment horizontal="center"/>
    </xf>
    <xf numFmtId="0" fontId="29" fillId="0" borderId="0" xfId="0" applyFont="1" applyAlignment="1">
      <alignment vertical="center"/>
    </xf>
    <xf numFmtId="0" fontId="29" fillId="0" borderId="0" xfId="0" applyFont="1" applyAlignment="1">
      <alignment vertical="center" wrapText="1"/>
    </xf>
    <xf numFmtId="0" fontId="24" fillId="4" borderId="0" xfId="0" applyFont="1" applyFill="1" applyAlignment="1">
      <alignment vertical="center"/>
    </xf>
    <xf numFmtId="0" fontId="15" fillId="7" borderId="1" xfId="0" applyFont="1" applyFill="1" applyBorder="1" applyAlignment="1">
      <alignment horizontal="left" vertical="center"/>
    </xf>
    <xf numFmtId="164" fontId="19" fillId="7" borderId="1" xfId="1" applyNumberFormat="1" applyFont="1" applyFill="1" applyBorder="1" applyAlignment="1" applyProtection="1">
      <alignment horizontal="left" vertical="center"/>
    </xf>
    <xf numFmtId="0" fontId="9" fillId="7" borderId="12" xfId="0" applyFont="1" applyFill="1" applyBorder="1" applyAlignment="1">
      <alignment horizontal="left" vertical="center" wrapText="1"/>
    </xf>
    <xf numFmtId="0" fontId="9" fillId="2" borderId="0" xfId="0" applyFont="1" applyFill="1" applyAlignment="1">
      <alignment horizontal="left" vertical="center"/>
    </xf>
    <xf numFmtId="164" fontId="19" fillId="0" borderId="5" xfId="1" applyNumberFormat="1" applyFont="1" applyBorder="1" applyAlignment="1" applyProtection="1">
      <alignment horizontal="left" vertical="center"/>
    </xf>
    <xf numFmtId="164" fontId="19" fillId="0" borderId="1" xfId="1" applyNumberFormat="1" applyFont="1" applyBorder="1" applyAlignment="1" applyProtection="1">
      <alignment horizontal="left" vertical="center"/>
    </xf>
    <xf numFmtId="164" fontId="19" fillId="0" borderId="0" xfId="1" applyNumberFormat="1" applyFont="1" applyBorder="1" applyAlignment="1" applyProtection="1">
      <alignment horizontal="left" vertical="center"/>
    </xf>
    <xf numFmtId="164" fontId="19" fillId="2" borderId="0" xfId="1" applyNumberFormat="1" applyFont="1" applyFill="1" applyBorder="1" applyAlignment="1" applyProtection="1">
      <alignment horizontal="left" vertical="center"/>
    </xf>
    <xf numFmtId="0" fontId="23" fillId="7" borderId="1" xfId="0" applyFont="1" applyFill="1" applyBorder="1" applyAlignment="1">
      <alignment horizontal="left" vertical="center"/>
    </xf>
    <xf numFmtId="0" fontId="23" fillId="7" borderId="5" xfId="0" applyFont="1" applyFill="1" applyBorder="1" applyAlignment="1">
      <alignment horizontal="center" vertical="center" wrapText="1"/>
    </xf>
    <xf numFmtId="164" fontId="23" fillId="7" borderId="1" xfId="1" applyNumberFormat="1" applyFont="1" applyFill="1" applyBorder="1" applyAlignment="1" applyProtection="1">
      <alignment horizontal="left" vertical="center"/>
    </xf>
    <xf numFmtId="0" fontId="23" fillId="7" borderId="12" xfId="0" applyFont="1" applyFill="1" applyBorder="1" applyAlignment="1">
      <alignment horizontal="left" vertical="center" wrapText="1"/>
    </xf>
    <xf numFmtId="164" fontId="9" fillId="2" borderId="0" xfId="1" applyNumberFormat="1" applyFont="1" applyFill="1" applyBorder="1" applyAlignment="1" applyProtection="1">
      <alignment horizontal="left" vertical="center"/>
    </xf>
    <xf numFmtId="0" fontId="23" fillId="7" borderId="0" xfId="0" applyFont="1" applyFill="1" applyAlignment="1">
      <alignment horizontal="left" vertical="center"/>
    </xf>
    <xf numFmtId="0" fontId="15" fillId="7" borderId="0" xfId="0" applyFont="1" applyFill="1" applyAlignment="1">
      <alignment horizontal="left" vertical="center"/>
    </xf>
    <xf numFmtId="164" fontId="19" fillId="7" borderId="0" xfId="1" applyNumberFormat="1" applyFont="1" applyFill="1" applyBorder="1" applyAlignment="1" applyProtection="1">
      <alignment horizontal="left" vertical="center"/>
    </xf>
    <xf numFmtId="0" fontId="9" fillId="2" borderId="0" xfId="0" applyFont="1" applyFill="1"/>
    <xf numFmtId="0" fontId="23" fillId="7" borderId="5" xfId="0" applyFont="1" applyFill="1" applyBorder="1" applyAlignment="1">
      <alignment horizontal="center" vertical="center"/>
    </xf>
    <xf numFmtId="0" fontId="9" fillId="0" borderId="0" xfId="0" applyFont="1" applyAlignment="1">
      <alignment horizontal="left" vertical="center"/>
    </xf>
    <xf numFmtId="164" fontId="19" fillId="0" borderId="0" xfId="1" applyNumberFormat="1" applyFont="1" applyFill="1" applyBorder="1" applyAlignment="1" applyProtection="1">
      <alignment horizontal="left" vertical="center"/>
    </xf>
    <xf numFmtId="7" fontId="9" fillId="0" borderId="0" xfId="0" applyNumberFormat="1" applyFont="1" applyAlignment="1">
      <alignment horizontal="center" vertical="center"/>
    </xf>
    <xf numFmtId="0" fontId="23" fillId="7" borderId="7" xfId="0" applyFont="1" applyFill="1" applyBorder="1" applyAlignment="1">
      <alignment horizontal="left" vertical="center"/>
    </xf>
    <xf numFmtId="0" fontId="23" fillId="7" borderId="7" xfId="0" applyFont="1" applyFill="1" applyBorder="1" applyAlignment="1">
      <alignment horizontal="center" vertical="center"/>
    </xf>
    <xf numFmtId="0" fontId="9" fillId="0" borderId="0" xfId="0" applyFont="1" applyAlignment="1">
      <alignment horizontal="center" vertical="center"/>
    </xf>
    <xf numFmtId="0" fontId="9" fillId="63" borderId="0" xfId="0" applyFont="1" applyFill="1"/>
    <xf numFmtId="0" fontId="15" fillId="64" borderId="0" xfId="0" applyFont="1" applyFill="1" applyAlignment="1">
      <alignment horizontal="left" vertical="center"/>
    </xf>
    <xf numFmtId="0" fontId="15" fillId="64" borderId="0" xfId="0" applyFont="1" applyFill="1" applyAlignment="1">
      <alignment horizontal="center" vertical="center"/>
    </xf>
    <xf numFmtId="164" fontId="19" fillId="64" borderId="0" xfId="1" applyNumberFormat="1" applyFont="1" applyFill="1" applyBorder="1" applyAlignment="1" applyProtection="1">
      <alignment horizontal="left" vertical="center"/>
    </xf>
    <xf numFmtId="2" fontId="9" fillId="0" borderId="0" xfId="0" applyNumberFormat="1" applyFont="1" applyAlignment="1">
      <alignment horizontal="center" vertical="center" wrapText="1"/>
    </xf>
    <xf numFmtId="0" fontId="31" fillId="0" borderId="44" xfId="16" applyFont="1" applyBorder="1" applyAlignment="1">
      <alignment horizontal="left" vertical="center"/>
    </xf>
    <xf numFmtId="0" fontId="31" fillId="0" borderId="45" xfId="16" applyFont="1" applyBorder="1" applyAlignment="1">
      <alignment horizontal="left" vertical="center"/>
    </xf>
    <xf numFmtId="169" fontId="9" fillId="6" borderId="0" xfId="0" applyNumberFormat="1" applyFont="1" applyFill="1" applyAlignment="1">
      <alignment horizontal="center" vertical="center" wrapText="1"/>
    </xf>
    <xf numFmtId="0" fontId="97" fillId="0" borderId="0" xfId="0" applyFont="1" applyAlignment="1" applyProtection="1">
      <alignment wrapText="1"/>
      <protection locked="0"/>
    </xf>
    <xf numFmtId="169" fontId="9" fillId="0" borderId="0" xfId="0" applyNumberFormat="1" applyFont="1" applyAlignment="1">
      <alignment horizontal="center" vertical="center"/>
    </xf>
    <xf numFmtId="14" fontId="26" fillId="5" borderId="0" xfId="1" applyNumberFormat="1" applyFont="1" applyFill="1" applyBorder="1" applyAlignment="1" applyProtection="1">
      <alignment horizontal="center" vertical="center"/>
      <protection locked="0"/>
    </xf>
    <xf numFmtId="172" fontId="26" fillId="5" borderId="0" xfId="1" applyNumberFormat="1" applyFont="1" applyFill="1" applyBorder="1" applyAlignment="1" applyProtection="1">
      <alignment horizontal="center" vertical="center"/>
      <protection locked="0"/>
    </xf>
    <xf numFmtId="0" fontId="9" fillId="2" borderId="0" xfId="0" applyFont="1" applyFill="1" applyAlignment="1">
      <alignment horizontal="center" vertical="center"/>
    </xf>
    <xf numFmtId="9" fontId="31" fillId="0" borderId="0" xfId="18" applyFont="1" applyFill="1" applyBorder="1" applyAlignment="1">
      <alignment horizontal="center" vertical="center"/>
    </xf>
    <xf numFmtId="9" fontId="9" fillId="6" borderId="0" xfId="18" applyFont="1" applyFill="1" applyBorder="1" applyAlignment="1" applyProtection="1">
      <alignment horizontal="center" vertical="center" wrapText="1"/>
    </xf>
    <xf numFmtId="171" fontId="9" fillId="6" borderId="0" xfId="5" applyNumberFormat="1" applyFont="1" applyFill="1" applyBorder="1" applyAlignment="1" applyProtection="1">
      <alignment horizontal="center" vertical="center" wrapText="1"/>
    </xf>
    <xf numFmtId="1" fontId="9" fillId="0" borderId="0" xfId="0" applyNumberFormat="1" applyFont="1" applyAlignment="1">
      <alignment horizontal="center" vertical="center" wrapText="1"/>
    </xf>
    <xf numFmtId="169" fontId="29" fillId="0" borderId="0" xfId="466" applyNumberFormat="1" applyFont="1" applyAlignment="1">
      <alignment horizontal="center"/>
    </xf>
    <xf numFmtId="0" fontId="29" fillId="0" borderId="0" xfId="466" applyFont="1"/>
    <xf numFmtId="49" fontId="29" fillId="0" borderId="0" xfId="466" applyNumberFormat="1" applyFont="1" applyAlignment="1">
      <alignment horizontal="center"/>
    </xf>
    <xf numFmtId="0" fontId="29" fillId="0" borderId="0" xfId="466" applyFont="1" applyAlignment="1">
      <alignment horizontal="center"/>
    </xf>
    <xf numFmtId="168" fontId="29" fillId="0" borderId="0" xfId="466" applyNumberFormat="1" applyFont="1" applyAlignment="1">
      <alignment horizontal="center"/>
    </xf>
    <xf numFmtId="168" fontId="9" fillId="0" borderId="0" xfId="1" applyNumberFormat="1" applyFont="1" applyFill="1" applyBorder="1" applyAlignment="1" applyProtection="1">
      <alignment horizontal="center" vertical="center"/>
    </xf>
    <xf numFmtId="44" fontId="29" fillId="0" borderId="0" xfId="276" applyFont="1"/>
    <xf numFmtId="44" fontId="29" fillId="0" borderId="0" xfId="466" applyNumberFormat="1" applyFont="1"/>
    <xf numFmtId="42" fontId="29" fillId="0" borderId="0" xfId="276" applyNumberFormat="1" applyFont="1" applyAlignment="1"/>
    <xf numFmtId="0" fontId="32" fillId="6" borderId="41" xfId="0" applyFont="1" applyFill="1" applyBorder="1" applyAlignment="1">
      <alignment horizontal="left"/>
    </xf>
    <xf numFmtId="0" fontId="32" fillId="6" borderId="5" xfId="0" applyFont="1" applyFill="1" applyBorder="1" applyAlignment="1">
      <alignment horizontal="left"/>
    </xf>
    <xf numFmtId="0" fontId="32" fillId="6" borderId="13" xfId="0" applyFont="1" applyFill="1" applyBorder="1" applyAlignment="1">
      <alignment horizontal="left"/>
    </xf>
    <xf numFmtId="0" fontId="32" fillId="6" borderId="0" xfId="0" applyFont="1" applyFill="1" applyAlignment="1">
      <alignment horizontal="left"/>
    </xf>
    <xf numFmtId="2" fontId="28" fillId="8" borderId="9" xfId="17" applyNumberFormat="1" applyFont="1" applyFill="1" applyBorder="1" applyAlignment="1">
      <alignment horizontal="center" wrapText="1"/>
    </xf>
    <xf numFmtId="2" fontId="28" fillId="8" borderId="10" xfId="17" applyNumberFormat="1" applyFont="1" applyFill="1" applyBorder="1" applyAlignment="1">
      <alignment horizontal="center" wrapText="1"/>
    </xf>
    <xf numFmtId="0" fontId="32" fillId="6" borderId="41" xfId="0" applyFont="1" applyFill="1" applyBorder="1" applyAlignment="1">
      <alignment horizontal="left" vertical="center"/>
    </xf>
    <xf numFmtId="0" fontId="32" fillId="6" borderId="5" xfId="0" applyFont="1" applyFill="1" applyBorder="1" applyAlignment="1">
      <alignment horizontal="left" vertical="center"/>
    </xf>
    <xf numFmtId="0" fontId="24" fillId="6" borderId="6" xfId="0" applyFont="1" applyFill="1" applyBorder="1" applyAlignment="1">
      <alignment horizontal="centerContinuous" vertical="center"/>
    </xf>
    <xf numFmtId="0" fontId="24" fillId="6" borderId="12" xfId="0" applyFont="1" applyFill="1" applyBorder="1" applyAlignment="1">
      <alignment horizontal="centerContinuous" vertical="center"/>
    </xf>
    <xf numFmtId="0" fontId="27" fillId="5" borderId="8" xfId="0" applyFont="1" applyFill="1" applyBorder="1" applyAlignment="1">
      <alignment horizontal="centerContinuous" vertical="center"/>
    </xf>
    <xf numFmtId="0" fontId="29" fillId="0" borderId="47" xfId="0" applyFont="1" applyBorder="1" applyAlignment="1">
      <alignment horizontal="center" vertical="center"/>
    </xf>
    <xf numFmtId="0" fontId="29" fillId="0" borderId="46" xfId="0" applyFont="1" applyBorder="1" applyAlignment="1">
      <alignment vertical="center" wrapText="1"/>
    </xf>
    <xf numFmtId="173" fontId="31" fillId="0" borderId="0" xfId="1" applyNumberFormat="1" applyFont="1" applyFill="1" applyBorder="1" applyAlignment="1">
      <alignment horizontal="center" vertical="center"/>
    </xf>
    <xf numFmtId="0" fontId="28" fillId="8" borderId="36" xfId="17" applyFont="1" applyFill="1" applyBorder="1" applyAlignment="1">
      <alignment horizontal="center" wrapText="1"/>
    </xf>
    <xf numFmtId="0" fontId="27" fillId="5" borderId="37" xfId="0" applyFont="1" applyFill="1" applyBorder="1" applyAlignment="1">
      <alignment horizontal="centerContinuous" vertical="center"/>
    </xf>
    <xf numFmtId="0" fontId="23" fillId="7" borderId="37" xfId="0" applyFont="1" applyFill="1" applyBorder="1" applyAlignment="1">
      <alignment horizontal="left" vertical="center"/>
    </xf>
    <xf numFmtId="0" fontId="9" fillId="2" borderId="47" xfId="0" applyFont="1" applyFill="1" applyBorder="1" applyAlignment="1">
      <alignment horizontal="left" vertical="center"/>
    </xf>
    <xf numFmtId="0" fontId="9" fillId="2" borderId="46" xfId="0" applyFont="1" applyFill="1" applyBorder="1" applyAlignment="1">
      <alignment horizontal="left" vertical="center" wrapText="1"/>
    </xf>
    <xf numFmtId="0" fontId="9" fillId="2" borderId="47" xfId="0" applyFont="1" applyFill="1" applyBorder="1" applyAlignment="1">
      <alignment horizontal="left" vertical="center" wrapText="1"/>
    </xf>
    <xf numFmtId="49" fontId="9" fillId="2" borderId="46" xfId="0" quotePrefix="1" applyNumberFormat="1" applyFont="1" applyFill="1" applyBorder="1" applyAlignment="1">
      <alignment horizontal="left" vertical="center" wrapText="1"/>
    </xf>
    <xf numFmtId="0" fontId="23" fillId="7" borderId="42" xfId="0" applyFont="1" applyFill="1" applyBorder="1" applyAlignment="1">
      <alignment horizontal="left" vertical="center"/>
    </xf>
    <xf numFmtId="0" fontId="9" fillId="0" borderId="47" xfId="0" applyFont="1" applyBorder="1" applyAlignment="1">
      <alignment horizontal="left" vertical="center"/>
    </xf>
    <xf numFmtId="165" fontId="9" fillId="0" borderId="46" xfId="5" quotePrefix="1" applyNumberFormat="1" applyFont="1" applyFill="1" applyBorder="1" applyAlignment="1" applyProtection="1">
      <alignment horizontal="left" vertical="center"/>
    </xf>
    <xf numFmtId="0" fontId="23" fillId="7" borderId="47" xfId="0" applyFont="1" applyFill="1" applyBorder="1" applyAlignment="1">
      <alignment horizontal="left" vertical="center"/>
    </xf>
    <xf numFmtId="7" fontId="9" fillId="0" borderId="46" xfId="0" applyNumberFormat="1" applyFont="1" applyBorder="1" applyAlignment="1">
      <alignment horizontal="left" vertical="center" wrapText="1"/>
    </xf>
    <xf numFmtId="7" fontId="9" fillId="2" borderId="46" xfId="0" applyNumberFormat="1" applyFont="1" applyFill="1" applyBorder="1" applyAlignment="1">
      <alignment horizontal="left" vertical="center" wrapText="1"/>
    </xf>
    <xf numFmtId="7" fontId="9" fillId="2" borderId="46" xfId="0" quotePrefix="1" applyNumberFormat="1" applyFont="1" applyFill="1" applyBorder="1" applyAlignment="1">
      <alignment horizontal="left" vertical="center" wrapText="1"/>
    </xf>
    <xf numFmtId="165" fontId="9" fillId="2" borderId="46" xfId="0" quotePrefix="1" applyNumberFormat="1" applyFont="1" applyFill="1" applyBorder="1" applyAlignment="1">
      <alignment horizontal="left" vertical="center" wrapText="1"/>
    </xf>
    <xf numFmtId="0" fontId="16" fillId="64" borderId="47" xfId="0" applyFont="1" applyFill="1" applyBorder="1" applyAlignment="1">
      <alignment horizontal="left" vertical="center"/>
    </xf>
    <xf numFmtId="0" fontId="9" fillId="64" borderId="46" xfId="0" applyFont="1" applyFill="1" applyBorder="1" applyAlignment="1">
      <alignment horizontal="left" vertical="center" wrapText="1"/>
    </xf>
    <xf numFmtId="0" fontId="9" fillId="63" borderId="47" xfId="0" applyFont="1" applyFill="1" applyBorder="1" applyAlignment="1">
      <alignment horizontal="left" vertical="center"/>
    </xf>
    <xf numFmtId="0" fontId="9" fillId="63" borderId="47" xfId="0" applyFont="1" applyFill="1" applyBorder="1"/>
    <xf numFmtId="0" fontId="16" fillId="7" borderId="47" xfId="0" applyFont="1" applyFill="1" applyBorder="1" applyAlignment="1">
      <alignment horizontal="left" vertical="center"/>
    </xf>
    <xf numFmtId="0" fontId="9" fillId="7" borderId="46" xfId="0" applyFont="1" applyFill="1" applyBorder="1" applyAlignment="1">
      <alignment horizontal="left" vertical="center" wrapText="1"/>
    </xf>
    <xf numFmtId="0" fontId="9" fillId="2" borderId="47" xfId="0" applyFont="1" applyFill="1" applyBorder="1" applyAlignment="1">
      <alignment vertical="center"/>
    </xf>
    <xf numFmtId="165" fontId="9" fillId="2" borderId="46" xfId="0" applyNumberFormat="1" applyFont="1" applyFill="1" applyBorder="1" applyAlignment="1">
      <alignment horizontal="left" vertical="center" wrapText="1"/>
    </xf>
    <xf numFmtId="174" fontId="9" fillId="6" borderId="0" xfId="0" applyNumberFormat="1" applyFont="1" applyFill="1" applyAlignment="1">
      <alignment horizontal="center" vertical="center" wrapText="1"/>
    </xf>
    <xf numFmtId="174" fontId="9" fillId="0" borderId="0" xfId="5" applyNumberFormat="1" applyFont="1" applyFill="1" applyBorder="1" applyAlignment="1" applyProtection="1">
      <alignment horizontal="center" vertical="center"/>
    </xf>
    <xf numFmtId="49" fontId="28" fillId="8" borderId="35" xfId="17" applyNumberFormat="1" applyFont="1" applyFill="1" applyBorder="1" applyAlignment="1">
      <alignment horizontal="center" wrapText="1"/>
    </xf>
    <xf numFmtId="173" fontId="31" fillId="0" borderId="46" xfId="1" applyNumberFormat="1" applyFont="1" applyFill="1" applyBorder="1" applyAlignment="1">
      <alignment horizontal="center" vertical="center"/>
    </xf>
    <xf numFmtId="0" fontId="31" fillId="0" borderId="46" xfId="16" applyFont="1" applyBorder="1" applyAlignment="1">
      <alignment horizontal="left" vertical="center"/>
    </xf>
    <xf numFmtId="0" fontId="23" fillId="7" borderId="41" xfId="0" applyFont="1" applyFill="1" applyBorder="1" applyAlignment="1">
      <alignment horizontal="left" vertical="center"/>
    </xf>
    <xf numFmtId="0" fontId="15" fillId="7" borderId="5" xfId="0" applyFont="1" applyFill="1" applyBorder="1" applyAlignment="1">
      <alignment horizontal="left" vertical="center"/>
    </xf>
    <xf numFmtId="0" fontId="9" fillId="7" borderId="0" xfId="0" applyFont="1" applyFill="1" applyAlignment="1">
      <alignment horizontal="center" vertical="center"/>
    </xf>
    <xf numFmtId="164" fontId="19" fillId="7" borderId="5" xfId="1" applyNumberFormat="1" applyFont="1" applyFill="1" applyBorder="1" applyAlignment="1" applyProtection="1">
      <alignment horizontal="left" vertical="center"/>
    </xf>
    <xf numFmtId="0" fontId="9" fillId="7" borderId="13" xfId="0" applyFont="1" applyFill="1" applyBorder="1" applyAlignment="1">
      <alignment horizontal="left" vertical="center" wrapText="1"/>
    </xf>
    <xf numFmtId="0" fontId="32" fillId="6" borderId="47" xfId="0" applyFont="1" applyFill="1" applyBorder="1" applyAlignment="1">
      <alignment horizontal="left"/>
    </xf>
    <xf numFmtId="0" fontId="32" fillId="6" borderId="46" xfId="0" applyFont="1" applyFill="1" applyBorder="1" applyAlignment="1">
      <alignment horizontal="left"/>
    </xf>
    <xf numFmtId="0" fontId="29" fillId="0" borderId="46" xfId="0" applyFont="1" applyBorder="1" applyAlignment="1">
      <alignment horizontal="left" vertical="center" wrapText="1"/>
    </xf>
    <xf numFmtId="0" fontId="29" fillId="0" borderId="48" xfId="0" applyFont="1" applyBorder="1" applyAlignment="1">
      <alignment horizontal="center" vertical="center"/>
    </xf>
    <xf numFmtId="1" fontId="9" fillId="3" borderId="47" xfId="0" applyNumberFormat="1" applyFont="1" applyFill="1" applyBorder="1" applyAlignment="1">
      <alignment horizontal="left" vertical="center"/>
    </xf>
    <xf numFmtId="0" fontId="9" fillId="62" borderId="46" xfId="29" applyFill="1" applyBorder="1" applyAlignment="1">
      <alignment horizontal="left" wrapText="1"/>
    </xf>
    <xf numFmtId="49" fontId="29" fillId="0" borderId="47" xfId="466" applyNumberFormat="1" applyFont="1" applyBorder="1" applyAlignment="1">
      <alignment horizontal="center"/>
    </xf>
    <xf numFmtId="44" fontId="29" fillId="0" borderId="0" xfId="276" applyFont="1" applyFill="1" applyBorder="1"/>
    <xf numFmtId="42" fontId="29" fillId="0" borderId="0" xfId="276" applyNumberFormat="1" applyFont="1" applyFill="1" applyBorder="1" applyAlignment="1"/>
    <xf numFmtId="0" fontId="29" fillId="0" borderId="46" xfId="466" applyFont="1" applyBorder="1" applyAlignment="1">
      <alignment horizontal="center"/>
    </xf>
    <xf numFmtId="0" fontId="32" fillId="6" borderId="13" xfId="0" applyFont="1" applyFill="1" applyBorder="1" applyAlignment="1">
      <alignment horizontal="left" vertical="center" wrapText="1"/>
    </xf>
    <xf numFmtId="168" fontId="9" fillId="6" borderId="0" xfId="0" applyNumberFormat="1" applyFont="1" applyFill="1" applyAlignment="1">
      <alignment horizontal="center" vertical="center" wrapText="1"/>
    </xf>
    <xf numFmtId="165" fontId="1" fillId="63" borderId="46" xfId="0" applyNumberFormat="1" applyFont="1" applyFill="1" applyBorder="1" applyAlignment="1">
      <alignment horizontal="left" vertical="center" wrapText="1"/>
    </xf>
    <xf numFmtId="165" fontId="1" fillId="2" borderId="46" xfId="0" applyNumberFormat="1" applyFont="1" applyFill="1" applyBorder="1" applyAlignment="1">
      <alignment horizontal="left" vertical="center" wrapText="1"/>
    </xf>
    <xf numFmtId="0" fontId="23" fillId="7" borderId="0" xfId="0" applyFont="1" applyFill="1" applyAlignment="1">
      <alignment horizontal="center" vertical="center" wrapText="1"/>
    </xf>
    <xf numFmtId="0" fontId="9" fillId="0" borderId="47" xfId="0" applyFont="1" applyBorder="1"/>
    <xf numFmtId="2" fontId="33" fillId="8" borderId="9" xfId="17" applyNumberFormat="1" applyFont="1" applyFill="1" applyBorder="1" applyAlignment="1">
      <alignment horizontal="center" wrapText="1"/>
    </xf>
    <xf numFmtId="2" fontId="33" fillId="8" borderId="10" xfId="17" applyNumberFormat="1" applyFont="1" applyFill="1" applyBorder="1" applyAlignment="1">
      <alignment horizontal="center" wrapText="1"/>
    </xf>
    <xf numFmtId="166" fontId="29" fillId="0" borderId="0" xfId="1" applyNumberFormat="1" applyFont="1" applyFill="1" applyBorder="1" applyAlignment="1">
      <alignment horizontal="left" vertical="center"/>
    </xf>
    <xf numFmtId="0" fontId="9" fillId="0" borderId="0" xfId="473"/>
    <xf numFmtId="9" fontId="31" fillId="0" borderId="47" xfId="18" applyFont="1" applyFill="1" applyBorder="1" applyAlignment="1">
      <alignment horizontal="center" vertical="center"/>
    </xf>
    <xf numFmtId="0" fontId="33" fillId="4" borderId="4" xfId="473" applyFont="1" applyFill="1" applyBorder="1" applyAlignment="1">
      <alignment horizontal="center" wrapText="1"/>
    </xf>
    <xf numFmtId="0" fontId="33" fillId="4" borderId="3" xfId="473" applyFont="1" applyFill="1" applyBorder="1" applyAlignment="1">
      <alignment horizontal="center" wrapText="1"/>
    </xf>
    <xf numFmtId="0" fontId="33" fillId="4" borderId="10" xfId="473" applyFont="1" applyFill="1" applyBorder="1" applyAlignment="1">
      <alignment horizontal="center" wrapText="1"/>
    </xf>
    <xf numFmtId="0" fontId="33" fillId="4" borderId="43" xfId="473" applyFont="1" applyFill="1" applyBorder="1" applyAlignment="1">
      <alignment horizontal="centerContinuous" wrapText="1"/>
    </xf>
    <xf numFmtId="0" fontId="33" fillId="4" borderId="36" xfId="473" applyFont="1" applyFill="1" applyBorder="1" applyAlignment="1">
      <alignment horizontal="centerContinuous" wrapText="1"/>
    </xf>
    <xf numFmtId="0" fontId="33" fillId="4" borderId="9" xfId="473" applyFont="1" applyFill="1" applyBorder="1" applyAlignment="1">
      <alignment horizontal="center" wrapText="1"/>
    </xf>
    <xf numFmtId="0" fontId="29" fillId="4" borderId="9" xfId="473" applyFont="1" applyFill="1" applyBorder="1"/>
    <xf numFmtId="171" fontId="1" fillId="6" borderId="0" xfId="5" applyNumberFormat="1" applyFont="1" applyFill="1" applyBorder="1" applyAlignment="1" applyProtection="1">
      <alignment horizontal="center" vertical="center" wrapText="1"/>
    </xf>
    <xf numFmtId="49" fontId="29" fillId="4" borderId="49" xfId="473" applyNumberFormat="1" applyFont="1" applyFill="1" applyBorder="1" applyAlignment="1">
      <alignment horizontal="center"/>
    </xf>
    <xf numFmtId="49" fontId="31" fillId="0" borderId="47" xfId="17" applyNumberFormat="1" applyFont="1" applyBorder="1" applyAlignment="1">
      <alignment horizontal="center" vertical="center"/>
    </xf>
    <xf numFmtId="42" fontId="29" fillId="0" borderId="0" xfId="276" applyNumberFormat="1" applyFont="1" applyAlignment="1">
      <alignment horizontal="center"/>
    </xf>
    <xf numFmtId="0" fontId="1" fillId="0" borderId="46" xfId="0" applyFont="1" applyBorder="1" applyAlignment="1">
      <alignment horizontal="left" vertical="center" wrapText="1"/>
    </xf>
    <xf numFmtId="49" fontId="29" fillId="0" borderId="0" xfId="466" quotePrefix="1" applyNumberFormat="1" applyFont="1" applyAlignment="1">
      <alignment horizontal="center"/>
    </xf>
    <xf numFmtId="1" fontId="1" fillId="6" borderId="0" xfId="18" applyNumberFormat="1" applyFont="1" applyFill="1" applyBorder="1" applyAlignment="1" applyProtection="1">
      <alignment horizontal="center" vertical="center" wrapText="1"/>
    </xf>
    <xf numFmtId="165" fontId="1" fillId="6" borderId="0" xfId="18" applyNumberFormat="1" applyFont="1" applyFill="1" applyBorder="1" applyAlignment="1" applyProtection="1">
      <alignment horizontal="center" vertical="center" wrapText="1"/>
    </xf>
    <xf numFmtId="164" fontId="1" fillId="7" borderId="7" xfId="1" applyNumberFormat="1" applyFont="1" applyFill="1" applyBorder="1" applyAlignment="1" applyProtection="1">
      <alignment horizontal="left" vertical="center"/>
    </xf>
    <xf numFmtId="0" fontId="1" fillId="7" borderId="11" xfId="0" applyFont="1" applyFill="1" applyBorder="1" applyAlignment="1">
      <alignment horizontal="left" vertical="center" wrapText="1"/>
    </xf>
    <xf numFmtId="164" fontId="1" fillId="7" borderId="0" xfId="1" applyNumberFormat="1" applyFont="1" applyFill="1" applyBorder="1" applyAlignment="1" applyProtection="1">
      <alignment horizontal="left" vertical="center"/>
    </xf>
    <xf numFmtId="0" fontId="1" fillId="7" borderId="46" xfId="0" applyFont="1" applyFill="1" applyBorder="1" applyAlignment="1">
      <alignment horizontal="left" vertical="center" wrapText="1"/>
    </xf>
    <xf numFmtId="0" fontId="1" fillId="0" borderId="47" xfId="0" applyFont="1" applyBorder="1" applyAlignment="1">
      <alignment horizontal="left" vertical="center"/>
    </xf>
    <xf numFmtId="0" fontId="1" fillId="0" borderId="0" xfId="0" applyFont="1" applyAlignment="1">
      <alignment horizontal="left" vertical="center"/>
    </xf>
    <xf numFmtId="0" fontId="1" fillId="0" borderId="0" xfId="0" applyFont="1" applyAlignment="1">
      <alignment horizontal="center" vertical="center"/>
    </xf>
    <xf numFmtId="164" fontId="1" fillId="0" borderId="0" xfId="1" applyNumberFormat="1" applyFont="1" applyFill="1" applyBorder="1" applyAlignment="1" applyProtection="1">
      <alignment horizontal="left" vertical="center"/>
    </xf>
    <xf numFmtId="165" fontId="1" fillId="63" borderId="0" xfId="0" applyNumberFormat="1" applyFont="1" applyFill="1" applyAlignment="1">
      <alignment horizontal="center" vertical="center"/>
    </xf>
    <xf numFmtId="164" fontId="1" fillId="63" borderId="0" xfId="1" applyNumberFormat="1" applyFont="1" applyFill="1" applyBorder="1" applyAlignment="1" applyProtection="1">
      <alignment horizontal="left" vertical="center"/>
    </xf>
    <xf numFmtId="165" fontId="1" fillId="2" borderId="0" xfId="0" applyNumberFormat="1" applyFont="1" applyFill="1" applyAlignment="1">
      <alignment horizontal="center" vertical="center"/>
    </xf>
    <xf numFmtId="164" fontId="1" fillId="2" borderId="0" xfId="1" applyNumberFormat="1" applyFont="1" applyFill="1" applyBorder="1" applyAlignment="1" applyProtection="1">
      <alignment horizontal="left" vertical="center"/>
    </xf>
    <xf numFmtId="15" fontId="16" fillId="6" borderId="47" xfId="29" quotePrefix="1" applyNumberFormat="1" applyFont="1" applyFill="1" applyBorder="1" applyAlignment="1">
      <alignment horizontal="left" vertical="center" wrapText="1"/>
    </xf>
    <xf numFmtId="0" fontId="16" fillId="6" borderId="0" xfId="29" applyFont="1" applyFill="1" applyAlignment="1">
      <alignment horizontal="left" vertical="center" wrapText="1"/>
    </xf>
    <xf numFmtId="0" fontId="16" fillId="6" borderId="46" xfId="29" applyFont="1" applyFill="1" applyBorder="1" applyAlignment="1">
      <alignment horizontal="left" vertical="center" wrapText="1"/>
    </xf>
    <xf numFmtId="0" fontId="9" fillId="62" borderId="0" xfId="29" applyFill="1" applyAlignment="1">
      <alignment wrapText="1"/>
    </xf>
    <xf numFmtId="0" fontId="9" fillId="62" borderId="46" xfId="29" applyFill="1" applyBorder="1" applyAlignment="1">
      <alignment wrapText="1"/>
    </xf>
    <xf numFmtId="0" fontId="9" fillId="62" borderId="47" xfId="29" applyFill="1" applyBorder="1" applyAlignment="1">
      <alignment wrapText="1"/>
    </xf>
    <xf numFmtId="0" fontId="9" fillId="62" borderId="47" xfId="29" applyFill="1" applyBorder="1" applyAlignment="1">
      <alignment horizontal="left" wrapText="1"/>
    </xf>
    <xf numFmtId="0" fontId="25" fillId="4" borderId="48" xfId="0" applyFont="1" applyFill="1" applyBorder="1" applyAlignment="1">
      <alignment horizontal="center" vertical="center"/>
    </xf>
    <xf numFmtId="0" fontId="9" fillId="2" borderId="48" xfId="0" applyFont="1" applyFill="1" applyBorder="1" applyAlignment="1">
      <alignment horizontal="left" vertical="center"/>
    </xf>
    <xf numFmtId="15" fontId="25" fillId="4" borderId="48" xfId="0" quotePrefix="1" applyNumberFormat="1" applyFont="1" applyFill="1" applyBorder="1" applyAlignment="1">
      <alignment horizontal="centerContinuous" vertical="center" wrapText="1"/>
    </xf>
    <xf numFmtId="0" fontId="31" fillId="0" borderId="52" xfId="16" applyFont="1" applyBorder="1" applyAlignment="1">
      <alignment horizontal="left" vertical="center"/>
    </xf>
    <xf numFmtId="0" fontId="54" fillId="4" borderId="54" xfId="29" applyFont="1" applyFill="1" applyBorder="1" applyAlignment="1">
      <alignment vertical="center"/>
    </xf>
    <xf numFmtId="0" fontId="54" fillId="4" borderId="55" xfId="29" applyFont="1" applyFill="1" applyBorder="1" applyAlignment="1">
      <alignment vertical="center"/>
    </xf>
    <xf numFmtId="0" fontId="54" fillId="4" borderId="56" xfId="29" applyFont="1" applyFill="1" applyBorder="1" applyAlignment="1">
      <alignment vertical="center"/>
    </xf>
    <xf numFmtId="0" fontId="94" fillId="4" borderId="57" xfId="29" applyFont="1" applyFill="1" applyBorder="1" applyAlignment="1">
      <alignment vertical="center"/>
    </xf>
    <xf numFmtId="0" fontId="94" fillId="4" borderId="50" xfId="29" applyFont="1" applyFill="1" applyBorder="1" applyAlignment="1">
      <alignment vertical="center"/>
    </xf>
    <xf numFmtId="0" fontId="94" fillId="4" borderId="51" xfId="29" applyFont="1" applyFill="1" applyBorder="1" applyAlignment="1">
      <alignment vertical="center"/>
    </xf>
    <xf numFmtId="0" fontId="32" fillId="0" borderId="54" xfId="0" applyFont="1" applyBorder="1"/>
    <xf numFmtId="0" fontId="32" fillId="0" borderId="55" xfId="0" applyFont="1" applyBorder="1"/>
    <xf numFmtId="0" fontId="32" fillId="0" borderId="56" xfId="0" applyFont="1" applyBorder="1"/>
    <xf numFmtId="0" fontId="29" fillId="0" borderId="61" xfId="0" applyFont="1" applyBorder="1" applyAlignment="1">
      <alignment vertical="center"/>
    </xf>
    <xf numFmtId="0" fontId="29" fillId="0" borderId="62" xfId="0" applyFont="1" applyBorder="1" applyAlignment="1">
      <alignment vertical="center" wrapText="1"/>
    </xf>
    <xf numFmtId="1" fontId="9" fillId="3" borderId="54" xfId="0" applyNumberFormat="1" applyFont="1" applyFill="1" applyBorder="1" applyAlignment="1">
      <alignment horizontal="left" vertical="center"/>
    </xf>
    <xf numFmtId="0" fontId="9" fillId="3" borderId="55" xfId="0" applyFont="1" applyFill="1" applyBorder="1" applyAlignment="1">
      <alignment horizontal="center" vertical="center"/>
    </xf>
    <xf numFmtId="164" fontId="10" fillId="3" borderId="55" xfId="1" applyNumberFormat="1" applyFont="1" applyFill="1" applyBorder="1" applyAlignment="1" applyProtection="1">
      <alignment horizontal="center" vertical="center"/>
    </xf>
    <xf numFmtId="0" fontId="9" fillId="3" borderId="56" xfId="0" applyFont="1" applyFill="1" applyBorder="1" applyAlignment="1">
      <alignment horizontal="center" vertical="center" wrapText="1"/>
    </xf>
    <xf numFmtId="0" fontId="17" fillId="2" borderId="63" xfId="0" applyFont="1" applyFill="1" applyBorder="1" applyAlignment="1">
      <alignment vertical="center"/>
    </xf>
    <xf numFmtId="0" fontId="25" fillId="4" borderId="61" xfId="0" applyFont="1" applyFill="1" applyBorder="1" applyAlignment="1">
      <alignment horizontal="center" vertical="center"/>
    </xf>
    <xf numFmtId="164" fontId="26" fillId="4" borderId="61" xfId="1" applyNumberFormat="1" applyFont="1" applyFill="1" applyBorder="1" applyAlignment="1" applyProtection="1">
      <alignment horizontal="left" vertical="center"/>
    </xf>
    <xf numFmtId="0" fontId="25" fillId="4" borderId="62" xfId="0" applyFont="1" applyFill="1" applyBorder="1" applyAlignment="1">
      <alignment horizontal="center" vertical="center" wrapText="1"/>
    </xf>
    <xf numFmtId="0" fontId="9" fillId="2" borderId="61" xfId="0" applyFont="1" applyFill="1" applyBorder="1" applyAlignment="1">
      <alignment horizontal="left" vertical="center"/>
    </xf>
    <xf numFmtId="165" fontId="15" fillId="4" borderId="61" xfId="0" applyNumberFormat="1" applyFont="1" applyFill="1" applyBorder="1" applyAlignment="1">
      <alignment horizontal="center" vertical="center"/>
    </xf>
    <xf numFmtId="164" fontId="19" fillId="2" borderId="61" xfId="1" applyNumberFormat="1" applyFont="1" applyFill="1" applyBorder="1" applyAlignment="1" applyProtection="1">
      <alignment horizontal="left" vertical="center"/>
    </xf>
    <xf numFmtId="165" fontId="1" fillId="2" borderId="62" xfId="0" applyNumberFormat="1" applyFont="1" applyFill="1" applyBorder="1" applyAlignment="1">
      <alignment horizontal="left" vertical="center" wrapText="1"/>
    </xf>
    <xf numFmtId="15" fontId="25" fillId="4" borderId="61" xfId="0" quotePrefix="1" applyNumberFormat="1" applyFont="1" applyFill="1" applyBorder="1" applyAlignment="1">
      <alignment horizontal="centerContinuous" vertical="center" wrapText="1"/>
    </xf>
    <xf numFmtId="15" fontId="25" fillId="4" borderId="62" xfId="0" quotePrefix="1" applyNumberFormat="1" applyFont="1" applyFill="1" applyBorder="1" applyAlignment="1">
      <alignment horizontal="centerContinuous" vertical="center" wrapText="1"/>
    </xf>
    <xf numFmtId="49" fontId="28" fillId="8" borderId="53" xfId="17" applyNumberFormat="1" applyFont="1" applyFill="1" applyBorder="1" applyAlignment="1">
      <alignment horizontal="center" wrapText="1"/>
    </xf>
    <xf numFmtId="0" fontId="28" fillId="8" borderId="64" xfId="17" applyFont="1" applyFill="1" applyBorder="1" applyAlignment="1">
      <alignment horizontal="center" wrapText="1"/>
    </xf>
    <xf numFmtId="2" fontId="28" fillId="8" borderId="64" xfId="17" applyNumberFormat="1" applyFont="1" applyFill="1" applyBorder="1" applyAlignment="1">
      <alignment horizontal="center" wrapText="1"/>
    </xf>
    <xf numFmtId="2" fontId="33" fillId="8" borderId="64" xfId="17" applyNumberFormat="1" applyFont="1" applyFill="1" applyBorder="1" applyAlignment="1">
      <alignment horizontal="center" wrapText="1"/>
    </xf>
    <xf numFmtId="0" fontId="33" fillId="4" borderId="64" xfId="473" applyFont="1" applyFill="1" applyBorder="1" applyAlignment="1">
      <alignment horizontal="center" wrapText="1"/>
    </xf>
    <xf numFmtId="0" fontId="33" fillId="4" borderId="65" xfId="473" applyFont="1" applyFill="1" applyBorder="1" applyAlignment="1">
      <alignment horizontal="center" wrapText="1"/>
    </xf>
    <xf numFmtId="0" fontId="33" fillId="4" borderId="56" xfId="473" applyFont="1" applyFill="1" applyBorder="1" applyAlignment="1">
      <alignment horizontal="center" wrapText="1"/>
    </xf>
    <xf numFmtId="0" fontId="31" fillId="0" borderId="66" xfId="16" applyFont="1" applyBorder="1" applyAlignment="1">
      <alignment horizontal="left" vertical="center"/>
    </xf>
    <xf numFmtId="0" fontId="31" fillId="0" borderId="67" xfId="16" applyFont="1" applyBorder="1" applyAlignment="1">
      <alignment horizontal="left" vertical="center"/>
    </xf>
    <xf numFmtId="0" fontId="31" fillId="0" borderId="68" xfId="16" applyFont="1" applyBorder="1" applyAlignment="1">
      <alignment horizontal="left" vertical="center"/>
    </xf>
    <xf numFmtId="0" fontId="31" fillId="0" borderId="69" xfId="16" applyFont="1" applyBorder="1" applyAlignment="1">
      <alignment horizontal="left" vertical="center"/>
    </xf>
    <xf numFmtId="49" fontId="31" fillId="0" borderId="70" xfId="17" applyNumberFormat="1" applyFont="1" applyBorder="1" applyAlignment="1">
      <alignment horizontal="center" vertical="center"/>
    </xf>
    <xf numFmtId="0" fontId="31" fillId="0" borderId="61" xfId="17" applyFont="1" applyBorder="1" applyAlignment="1">
      <alignment horizontal="left" vertical="center"/>
    </xf>
    <xf numFmtId="43" fontId="31" fillId="0" borderId="61" xfId="1" applyFont="1" applyFill="1" applyBorder="1" applyAlignment="1">
      <alignment horizontal="left" vertical="center"/>
    </xf>
    <xf numFmtId="166" fontId="29" fillId="0" borderId="61" xfId="1" applyNumberFormat="1" applyFont="1" applyFill="1" applyBorder="1" applyAlignment="1">
      <alignment horizontal="left" vertical="center"/>
    </xf>
    <xf numFmtId="173" fontId="31" fillId="0" borderId="61" xfId="1" applyNumberFormat="1" applyFont="1" applyFill="1" applyBorder="1" applyAlignment="1">
      <alignment horizontal="center" vertical="center"/>
    </xf>
    <xf numFmtId="173" fontId="31" fillId="0" borderId="62" xfId="1" applyNumberFormat="1" applyFont="1" applyFill="1" applyBorder="1" applyAlignment="1">
      <alignment horizontal="center" vertical="center"/>
    </xf>
    <xf numFmtId="9" fontId="31" fillId="0" borderId="61" xfId="18" applyFont="1" applyFill="1" applyBorder="1" applyAlignment="1">
      <alignment horizontal="center" vertical="center"/>
    </xf>
    <xf numFmtId="0" fontId="31" fillId="0" borderId="71" xfId="16" applyFont="1" applyBorder="1" applyAlignment="1">
      <alignment horizontal="left" vertical="center"/>
    </xf>
    <xf numFmtId="0" fontId="31" fillId="0" borderId="72" xfId="16" applyFont="1" applyBorder="1" applyAlignment="1">
      <alignment horizontal="left" vertical="center"/>
    </xf>
    <xf numFmtId="0" fontId="31" fillId="0" borderId="73" xfId="16" applyFont="1" applyBorder="1" applyAlignment="1">
      <alignment horizontal="left" vertical="center"/>
    </xf>
    <xf numFmtId="0" fontId="31" fillId="0" borderId="74" xfId="16" applyFont="1" applyBorder="1" applyAlignment="1">
      <alignment horizontal="left" vertical="center"/>
    </xf>
    <xf numFmtId="0" fontId="31" fillId="0" borderId="75" xfId="16" applyFont="1" applyBorder="1" applyAlignment="1">
      <alignment horizontal="left" vertical="center"/>
    </xf>
    <xf numFmtId="0" fontId="31" fillId="0" borderId="76" xfId="16" applyFont="1" applyBorder="1" applyAlignment="1">
      <alignment horizontal="left" vertical="center"/>
    </xf>
    <xf numFmtId="9" fontId="31" fillId="0" borderId="77" xfId="18" applyFont="1" applyFill="1" applyBorder="1" applyAlignment="1">
      <alignment horizontal="center" vertical="center"/>
    </xf>
    <xf numFmtId="0" fontId="31" fillId="0" borderId="78" xfId="16" applyFont="1" applyBorder="1" applyAlignment="1">
      <alignment horizontal="left" vertical="center"/>
    </xf>
    <xf numFmtId="0" fontId="31" fillId="0" borderId="79" xfId="16" applyFont="1" applyBorder="1" applyAlignment="1">
      <alignment horizontal="left" vertical="center"/>
    </xf>
    <xf numFmtId="0" fontId="31" fillId="0" borderId="80" xfId="16" applyFont="1" applyBorder="1" applyAlignment="1">
      <alignment horizontal="left" vertical="center"/>
    </xf>
    <xf numFmtId="9" fontId="31" fillId="0" borderId="70" xfId="18" applyFont="1" applyFill="1" applyBorder="1" applyAlignment="1">
      <alignment horizontal="center" vertical="center"/>
    </xf>
    <xf numFmtId="0" fontId="31" fillId="0" borderId="81" xfId="16" applyFont="1" applyBorder="1" applyAlignment="1">
      <alignment horizontal="left" vertical="center"/>
    </xf>
    <xf numFmtId="0" fontId="31" fillId="0" borderId="82" xfId="16" applyFont="1" applyBorder="1" applyAlignment="1">
      <alignment horizontal="left" vertical="center"/>
    </xf>
    <xf numFmtId="0" fontId="31" fillId="0" borderId="61" xfId="16" applyFont="1" applyBorder="1" applyAlignment="1">
      <alignment horizontal="left" vertical="center"/>
    </xf>
    <xf numFmtId="0" fontId="31" fillId="0" borderId="62" xfId="16" applyFont="1" applyBorder="1" applyAlignment="1">
      <alignment horizontal="left" vertical="center"/>
    </xf>
    <xf numFmtId="0" fontId="31" fillId="0" borderId="81" xfId="17" applyFont="1" applyBorder="1" applyAlignment="1">
      <alignment horizontal="left" vertical="center"/>
    </xf>
    <xf numFmtId="0" fontId="31" fillId="0" borderId="83" xfId="16" applyFont="1" applyBorder="1" applyAlignment="1">
      <alignment horizontal="left" vertical="center"/>
    </xf>
    <xf numFmtId="0" fontId="31" fillId="0" borderId="84" xfId="16" applyFont="1" applyBorder="1" applyAlignment="1">
      <alignment horizontal="left" vertical="center"/>
    </xf>
    <xf numFmtId="49" fontId="33" fillId="4" borderId="85" xfId="518" applyNumberFormat="1" applyFont="1" applyFill="1" applyBorder="1" applyAlignment="1">
      <alignment horizontal="center" wrapText="1"/>
    </xf>
    <xf numFmtId="49" fontId="33" fillId="4" borderId="86" xfId="518" applyNumberFormat="1" applyFont="1" applyFill="1" applyBorder="1" applyAlignment="1">
      <alignment horizontal="center" wrapText="1"/>
    </xf>
    <xf numFmtId="0" fontId="33" fillId="4" borderId="87" xfId="518" applyFont="1" applyFill="1" applyBorder="1" applyAlignment="1">
      <alignment wrapText="1"/>
    </xf>
    <xf numFmtId="168" fontId="33" fillId="4" borderId="87" xfId="518" applyNumberFormat="1" applyFont="1" applyFill="1" applyBorder="1" applyAlignment="1">
      <alignment wrapText="1"/>
    </xf>
    <xf numFmtId="44" fontId="33" fillId="4" borderId="87" xfId="276" applyFont="1" applyFill="1" applyBorder="1" applyAlignment="1">
      <alignment horizontal="center" wrapText="1"/>
    </xf>
    <xf numFmtId="169" fontId="33" fillId="4" borderId="87" xfId="518" applyNumberFormat="1" applyFont="1" applyFill="1" applyBorder="1" applyAlignment="1">
      <alignment horizontal="center" wrapText="1"/>
    </xf>
    <xf numFmtId="168" fontId="33" fillId="4" borderId="87" xfId="518" applyNumberFormat="1" applyFont="1" applyFill="1" applyBorder="1" applyAlignment="1">
      <alignment horizontal="center" wrapText="1"/>
    </xf>
    <xf numFmtId="44" fontId="33" fillId="4" borderId="87" xfId="518" applyNumberFormat="1" applyFont="1" applyFill="1" applyBorder="1" applyAlignment="1">
      <alignment horizontal="center" wrapText="1"/>
    </xf>
    <xf numFmtId="42" fontId="33" fillId="4" borderId="87" xfId="276" applyNumberFormat="1" applyFont="1" applyFill="1" applyBorder="1" applyAlignment="1">
      <alignment horizontal="center" wrapText="1"/>
    </xf>
    <xf numFmtId="42" fontId="33" fillId="4" borderId="88" xfId="276" applyNumberFormat="1" applyFont="1" applyFill="1" applyBorder="1" applyAlignment="1">
      <alignment horizontal="center" wrapText="1"/>
    </xf>
    <xf numFmtId="169" fontId="33" fillId="4" borderId="89" xfId="518" applyNumberFormat="1" applyFont="1" applyFill="1" applyBorder="1" applyAlignment="1">
      <alignment horizontal="center" wrapText="1"/>
    </xf>
    <xf numFmtId="0" fontId="15" fillId="8" borderId="90" xfId="17" applyFont="1" applyFill="1" applyBorder="1" applyAlignment="1">
      <alignment horizontal="center" wrapText="1"/>
    </xf>
    <xf numFmtId="0" fontId="15" fillId="8" borderId="91" xfId="17" applyFont="1" applyFill="1" applyBorder="1" applyAlignment="1">
      <alignment horizontal="center" wrapText="1"/>
    </xf>
    <xf numFmtId="0" fontId="9" fillId="0" borderId="57" xfId="0" applyFont="1" applyBorder="1"/>
    <xf numFmtId="166" fontId="9" fillId="0" borderId="0" xfId="473" applyNumberFormat="1"/>
    <xf numFmtId="170" fontId="31" fillId="0" borderId="81" xfId="1" applyNumberFormat="1" applyFont="1" applyFill="1" applyBorder="1" applyAlignment="1">
      <alignment horizontal="right" vertical="center"/>
    </xf>
    <xf numFmtId="170" fontId="31" fillId="0" borderId="61" xfId="1" applyNumberFormat="1" applyFont="1" applyFill="1" applyBorder="1" applyAlignment="1">
      <alignment horizontal="right" vertical="center"/>
    </xf>
    <xf numFmtId="39" fontId="31" fillId="0" borderId="81" xfId="1" applyNumberFormat="1" applyFont="1" applyFill="1" applyBorder="1" applyAlignment="1">
      <alignment horizontal="right" vertical="center"/>
    </xf>
    <xf numFmtId="39" fontId="31" fillId="0" borderId="61" xfId="1" applyNumberFormat="1" applyFont="1" applyFill="1" applyBorder="1" applyAlignment="1">
      <alignment horizontal="right" vertical="center"/>
    </xf>
    <xf numFmtId="170" fontId="9" fillId="0" borderId="0" xfId="473" applyNumberFormat="1"/>
    <xf numFmtId="49" fontId="29" fillId="0" borderId="47" xfId="466" quotePrefix="1" applyNumberFormat="1" applyFont="1" applyBorder="1" applyAlignment="1">
      <alignment horizontal="center"/>
    </xf>
    <xf numFmtId="168" fontId="9" fillId="0" borderId="46" xfId="0" applyNumberFormat="1" applyFont="1" applyBorder="1" applyAlignment="1">
      <alignment horizontal="right"/>
    </xf>
    <xf numFmtId="165" fontId="9" fillId="0" borderId="46" xfId="5" applyNumberFormat="1" applyFont="1" applyFill="1" applyBorder="1" applyAlignment="1">
      <alignment horizontal="right"/>
    </xf>
    <xf numFmtId="168" fontId="0" fillId="0" borderId="46" xfId="0" applyNumberFormat="1" applyBorder="1"/>
    <xf numFmtId="0" fontId="0" fillId="0" borderId="0" xfId="0" quotePrefix="1"/>
    <xf numFmtId="171" fontId="0" fillId="0" borderId="51" xfId="5" applyNumberFormat="1" applyFont="1" applyFill="1" applyBorder="1"/>
    <xf numFmtId="49" fontId="29" fillId="0" borderId="92" xfId="466" applyNumberFormat="1" applyFont="1" applyBorder="1" applyAlignment="1">
      <alignment horizontal="center"/>
    </xf>
    <xf numFmtId="49" fontId="29" fillId="0" borderId="93" xfId="466" applyNumberFormat="1" applyFont="1" applyBorder="1" applyAlignment="1">
      <alignment horizontal="center"/>
    </xf>
    <xf numFmtId="0" fontId="29" fillId="0" borderId="93" xfId="466" applyFont="1" applyBorder="1"/>
    <xf numFmtId="44" fontId="29" fillId="0" borderId="93" xfId="276" applyFont="1" applyFill="1" applyBorder="1"/>
    <xf numFmtId="169" fontId="29" fillId="0" borderId="93" xfId="466" applyNumberFormat="1" applyFont="1" applyBorder="1" applyAlignment="1">
      <alignment horizontal="center"/>
    </xf>
    <xf numFmtId="168" fontId="29" fillId="0" borderId="93" xfId="466" applyNumberFormat="1" applyFont="1" applyBorder="1" applyAlignment="1">
      <alignment horizontal="center"/>
    </xf>
    <xf numFmtId="42" fontId="29" fillId="0" borderId="93" xfId="276" applyNumberFormat="1" applyFont="1" applyFill="1" applyBorder="1" applyAlignment="1"/>
    <xf numFmtId="0" fontId="29" fillId="0" borderId="94" xfId="466" applyFont="1" applyBorder="1" applyAlignment="1">
      <alignment horizontal="center"/>
    </xf>
    <xf numFmtId="44" fontId="29" fillId="0" borderId="0" xfId="5" applyFont="1" applyAlignment="1">
      <alignment horizontal="center"/>
    </xf>
    <xf numFmtId="166" fontId="29" fillId="0" borderId="0" xfId="2" applyNumberFormat="1" applyFont="1" applyFill="1" applyBorder="1" applyAlignment="1">
      <alignment horizontal="center"/>
    </xf>
    <xf numFmtId="49" fontId="29" fillId="0" borderId="47" xfId="13" applyNumberFormat="1" applyFont="1" applyBorder="1" applyAlignment="1">
      <alignment horizontal="center"/>
    </xf>
    <xf numFmtId="44" fontId="29" fillId="0" borderId="0" xfId="5" applyFont="1" applyFill="1" applyAlignment="1">
      <alignment horizontal="center"/>
    </xf>
    <xf numFmtId="44" fontId="29" fillId="0" borderId="0" xfId="5" applyFont="1" applyBorder="1" applyAlignment="1">
      <alignment horizontal="center"/>
    </xf>
    <xf numFmtId="44" fontId="29" fillId="0" borderId="93" xfId="5" applyFont="1" applyBorder="1" applyAlignment="1">
      <alignment horizontal="center"/>
    </xf>
    <xf numFmtId="166" fontId="29" fillId="0" borderId="93" xfId="2" applyNumberFormat="1" applyFont="1" applyFill="1" applyBorder="1" applyAlignment="1">
      <alignment horizontal="center"/>
    </xf>
    <xf numFmtId="0" fontId="54" fillId="4" borderId="54" xfId="29" applyFont="1" applyFill="1" applyBorder="1" applyAlignment="1">
      <alignment horizontal="left" vertical="center"/>
    </xf>
    <xf numFmtId="0" fontId="54" fillId="4" borderId="55" xfId="29" applyFont="1" applyFill="1" applyBorder="1" applyAlignment="1">
      <alignment horizontal="left" vertical="center"/>
    </xf>
    <xf numFmtId="0" fontId="54" fillId="4" borderId="56" xfId="29" applyFont="1" applyFill="1" applyBorder="1" applyAlignment="1">
      <alignment horizontal="left" vertical="center"/>
    </xf>
    <xf numFmtId="15" fontId="16" fillId="6" borderId="47" xfId="29" quotePrefix="1" applyNumberFormat="1" applyFont="1" applyFill="1" applyBorder="1" applyAlignment="1">
      <alignment horizontal="left" vertical="center" wrapText="1"/>
    </xf>
    <xf numFmtId="0" fontId="16" fillId="6" borderId="0" xfId="29" applyFont="1" applyFill="1" applyAlignment="1">
      <alignment horizontal="left" vertical="center" wrapText="1"/>
    </xf>
    <xf numFmtId="0" fontId="16" fillId="6" borderId="46" xfId="29" applyFont="1" applyFill="1" applyBorder="1" applyAlignment="1">
      <alignment horizontal="left" vertical="center" wrapText="1"/>
    </xf>
    <xf numFmtId="0" fontId="9" fillId="62" borderId="47" xfId="29" applyFill="1" applyBorder="1" applyAlignment="1">
      <alignment wrapText="1"/>
    </xf>
    <xf numFmtId="0" fontId="9" fillId="62" borderId="0" xfId="29" applyFill="1" applyAlignment="1">
      <alignment wrapText="1"/>
    </xf>
    <xf numFmtId="0" fontId="9" fillId="62" borderId="46" xfId="29" applyFill="1" applyBorder="1" applyAlignment="1">
      <alignment wrapText="1"/>
    </xf>
    <xf numFmtId="0" fontId="94" fillId="4" borderId="47" xfId="29" applyFont="1" applyFill="1" applyBorder="1" applyAlignment="1">
      <alignment horizontal="left" vertical="center"/>
    </xf>
    <xf numFmtId="0" fontId="54" fillId="4" borderId="0" xfId="29" applyFont="1" applyFill="1" applyAlignment="1">
      <alignment horizontal="left" vertical="center"/>
    </xf>
    <xf numFmtId="0" fontId="54" fillId="4" borderId="46" xfId="29" applyFont="1" applyFill="1" applyBorder="1" applyAlignment="1">
      <alignment horizontal="left" vertical="center"/>
    </xf>
    <xf numFmtId="15" fontId="9" fillId="6" borderId="47" xfId="29" quotePrefix="1" applyNumberFormat="1" applyFill="1" applyBorder="1" applyAlignment="1">
      <alignment horizontal="left" vertical="center" wrapText="1"/>
    </xf>
    <xf numFmtId="0" fontId="9" fillId="6" borderId="0" xfId="29" applyFill="1" applyAlignment="1">
      <alignment horizontal="left" vertical="center" wrapText="1"/>
    </xf>
    <xf numFmtId="0" fontId="9" fillId="6" borderId="46" xfId="29" applyFill="1" applyBorder="1" applyAlignment="1">
      <alignment horizontal="left" vertical="center" wrapText="1"/>
    </xf>
    <xf numFmtId="49" fontId="9" fillId="6" borderId="47" xfId="29" quotePrefix="1" applyNumberFormat="1" applyFill="1" applyBorder="1" applyAlignment="1">
      <alignment horizontal="left" vertical="center" wrapText="1"/>
    </xf>
    <xf numFmtId="49" fontId="9" fillId="6" borderId="0" xfId="29" quotePrefix="1" applyNumberFormat="1" applyFill="1" applyAlignment="1">
      <alignment horizontal="left" vertical="center" wrapText="1"/>
    </xf>
    <xf numFmtId="49" fontId="9" fillId="6" borderId="46" xfId="29" quotePrefix="1" applyNumberFormat="1" applyFill="1" applyBorder="1" applyAlignment="1">
      <alignment horizontal="left" vertical="center" wrapText="1"/>
    </xf>
    <xf numFmtId="167" fontId="52" fillId="62" borderId="47" xfId="29" applyNumberFormat="1" applyFont="1" applyFill="1" applyBorder="1" applyAlignment="1">
      <alignment horizontal="left" wrapText="1"/>
    </xf>
    <xf numFmtId="167" fontId="52" fillId="62" borderId="0" xfId="29" applyNumberFormat="1" applyFont="1" applyFill="1" applyAlignment="1">
      <alignment horizontal="left" wrapText="1"/>
    </xf>
    <xf numFmtId="167" fontId="52" fillId="62" borderId="46" xfId="29" applyNumberFormat="1" applyFont="1" applyFill="1" applyBorder="1" applyAlignment="1">
      <alignment horizontal="left" wrapText="1"/>
    </xf>
    <xf numFmtId="0" fontId="9" fillId="62" borderId="47" xfId="29" applyFill="1" applyBorder="1" applyAlignment="1">
      <alignment horizontal="left" wrapText="1"/>
    </xf>
    <xf numFmtId="0" fontId="9" fillId="62" borderId="0" xfId="29" applyFill="1" applyAlignment="1">
      <alignment horizontal="left" wrapText="1"/>
    </xf>
    <xf numFmtId="0" fontId="9" fillId="62" borderId="46" xfId="29" applyFill="1" applyBorder="1" applyAlignment="1">
      <alignment horizontal="left" wrapText="1"/>
    </xf>
    <xf numFmtId="167" fontId="52" fillId="62" borderId="57" xfId="29" applyNumberFormat="1" applyFont="1" applyFill="1" applyBorder="1" applyAlignment="1">
      <alignment horizontal="left" wrapText="1"/>
    </xf>
    <xf numFmtId="167" fontId="52" fillId="62" borderId="50" xfId="29" applyNumberFormat="1" applyFont="1" applyFill="1" applyBorder="1" applyAlignment="1">
      <alignment horizontal="left" wrapText="1"/>
    </xf>
    <xf numFmtId="167" fontId="52" fillId="62" borderId="51" xfId="29" applyNumberFormat="1" applyFont="1" applyFill="1" applyBorder="1" applyAlignment="1">
      <alignment horizontal="left" wrapText="1"/>
    </xf>
    <xf numFmtId="0" fontId="9" fillId="2" borderId="47" xfId="29" applyFill="1" applyBorder="1" applyAlignment="1">
      <alignment horizontal="left" wrapText="1"/>
    </xf>
    <xf numFmtId="0" fontId="9" fillId="2" borderId="0" xfId="29" applyFill="1" applyAlignment="1">
      <alignment horizontal="left" wrapText="1"/>
    </xf>
    <xf numFmtId="0" fontId="9" fillId="2" borderId="46" xfId="29" applyFill="1" applyBorder="1" applyAlignment="1">
      <alignment horizontal="left" wrapText="1"/>
    </xf>
    <xf numFmtId="0" fontId="9" fillId="0" borderId="37" xfId="0" applyFont="1" applyBorder="1"/>
    <xf numFmtId="0" fontId="9" fillId="0" borderId="1" xfId="0" applyFont="1" applyBorder="1"/>
    <xf numFmtId="0" fontId="9" fillId="0" borderId="12" xfId="0" applyFont="1" applyBorder="1"/>
    <xf numFmtId="0" fontId="54" fillId="4" borderId="54" xfId="29" applyFont="1" applyFill="1" applyBorder="1" applyAlignment="1">
      <alignment vertical="center"/>
    </xf>
    <xf numFmtId="0" fontId="54" fillId="4" borderId="55" xfId="29" applyFont="1" applyFill="1" applyBorder="1" applyAlignment="1">
      <alignment vertical="center"/>
    </xf>
    <xf numFmtId="0" fontId="54" fillId="4" borderId="56" xfId="29" applyFont="1" applyFill="1" applyBorder="1" applyAlignment="1">
      <alignment vertical="center"/>
    </xf>
    <xf numFmtId="0" fontId="94" fillId="4" borderId="47" xfId="29" applyFont="1" applyFill="1" applyBorder="1" applyAlignment="1">
      <alignment vertical="center"/>
    </xf>
    <xf numFmtId="0" fontId="94" fillId="4" borderId="0" xfId="29" applyFont="1" applyFill="1" applyAlignment="1">
      <alignment vertical="center"/>
    </xf>
    <xf numFmtId="0" fontId="94" fillId="4" borderId="46" xfId="29" applyFont="1" applyFill="1" applyBorder="1" applyAlignment="1">
      <alignment vertical="center"/>
    </xf>
    <xf numFmtId="0" fontId="0" fillId="0" borderId="58" xfId="0" applyBorder="1"/>
    <xf numFmtId="0" fontId="0" fillId="0" borderId="59" xfId="0" applyBorder="1"/>
    <xf numFmtId="0" fontId="0" fillId="0" borderId="60" xfId="0" applyBorder="1"/>
    <xf numFmtId="0" fontId="95" fillId="0" borderId="37" xfId="0" applyFont="1" applyBorder="1"/>
    <xf numFmtId="0" fontId="95" fillId="0" borderId="1" xfId="0" applyFont="1" applyBorder="1"/>
    <xf numFmtId="0" fontId="95" fillId="0" borderId="12" xfId="0" applyFont="1" applyBorder="1"/>
    <xf numFmtId="0" fontId="9" fillId="0" borderId="37" xfId="0" applyFont="1" applyBorder="1" applyAlignment="1">
      <alignment wrapText="1"/>
    </xf>
    <xf numFmtId="0" fontId="9" fillId="0" borderId="1" xfId="0" applyFont="1" applyBorder="1" applyAlignment="1">
      <alignment wrapText="1"/>
    </xf>
    <xf numFmtId="0" fontId="9" fillId="0" borderId="12" xfId="0" applyFont="1" applyBorder="1" applyAlignment="1">
      <alignment wrapText="1"/>
    </xf>
    <xf numFmtId="0" fontId="9" fillId="2" borderId="37" xfId="0" applyFont="1" applyFill="1" applyBorder="1" applyAlignment="1">
      <alignment wrapText="1"/>
    </xf>
    <xf numFmtId="0" fontId="9" fillId="2" borderId="1" xfId="0" applyFont="1" applyFill="1" applyBorder="1" applyAlignment="1">
      <alignment wrapText="1"/>
    </xf>
    <xf numFmtId="0" fontId="9" fillId="2" borderId="12" xfId="0" applyFont="1" applyFill="1" applyBorder="1" applyAlignment="1">
      <alignment wrapText="1"/>
    </xf>
    <xf numFmtId="0" fontId="9" fillId="2" borderId="38" xfId="0" applyFont="1" applyFill="1" applyBorder="1" applyAlignment="1">
      <alignment wrapText="1"/>
    </xf>
    <xf numFmtId="0" fontId="9" fillId="2" borderId="39" xfId="0" applyFont="1" applyFill="1" applyBorder="1" applyAlignment="1">
      <alignment wrapText="1"/>
    </xf>
    <xf numFmtId="0" fontId="9" fillId="2" borderId="40" xfId="0" applyFont="1" applyFill="1" applyBorder="1" applyAlignment="1">
      <alignment wrapText="1"/>
    </xf>
    <xf numFmtId="0" fontId="29" fillId="0" borderId="42" xfId="0" applyFont="1" applyBorder="1"/>
    <xf numFmtId="0" fontId="29" fillId="0" borderId="7" xfId="0" applyFont="1" applyBorder="1"/>
    <xf numFmtId="0" fontId="29" fillId="0" borderId="11" xfId="0" applyFont="1" applyBorder="1"/>
    <xf numFmtId="0" fontId="29" fillId="0" borderId="41" xfId="0" applyFont="1" applyBorder="1" applyAlignment="1">
      <alignment wrapText="1"/>
    </xf>
    <xf numFmtId="0" fontId="29" fillId="0" borderId="5" xfId="0" applyFont="1" applyBorder="1" applyAlignment="1">
      <alignment wrapText="1"/>
    </xf>
    <xf numFmtId="0" fontId="29" fillId="0" borderId="13" xfId="0" applyFont="1" applyBorder="1" applyAlignment="1">
      <alignment wrapText="1"/>
    </xf>
    <xf numFmtId="0" fontId="29" fillId="0" borderId="37" xfId="0" applyFont="1" applyBorder="1" applyAlignment="1">
      <alignment wrapText="1"/>
    </xf>
    <xf numFmtId="0" fontId="29" fillId="0" borderId="1" xfId="0" applyFont="1" applyBorder="1" applyAlignment="1">
      <alignment wrapText="1"/>
    </xf>
    <xf numFmtId="0" fontId="29" fillId="0" borderId="12" xfId="0" applyFont="1" applyBorder="1" applyAlignment="1">
      <alignment wrapText="1"/>
    </xf>
    <xf numFmtId="0" fontId="17" fillId="4" borderId="54" xfId="0" applyFont="1" applyFill="1" applyBorder="1" applyAlignment="1">
      <alignment horizontal="left" vertical="center"/>
    </xf>
    <xf numFmtId="0" fontId="17" fillId="4" borderId="55" xfId="0" applyFont="1" applyFill="1" applyBorder="1" applyAlignment="1">
      <alignment horizontal="left" vertical="center"/>
    </xf>
    <xf numFmtId="0" fontId="15" fillId="4" borderId="47" xfId="0" applyFont="1" applyFill="1" applyBorder="1" applyAlignment="1">
      <alignment horizontal="left" vertical="center" wrapText="1"/>
    </xf>
    <xf numFmtId="0" fontId="18" fillId="4" borderId="0" xfId="0" applyFont="1" applyFill="1" applyAlignment="1">
      <alignment horizontal="left" vertical="center" wrapText="1"/>
    </xf>
    <xf numFmtId="0" fontId="18" fillId="4" borderId="46" xfId="0" applyFont="1" applyFill="1" applyBorder="1" applyAlignment="1">
      <alignment horizontal="left" vertical="center" wrapText="1"/>
    </xf>
    <xf numFmtId="0" fontId="29" fillId="6" borderId="2" xfId="473" applyFont="1" applyFill="1" applyBorder="1"/>
    <xf numFmtId="0" fontId="29" fillId="6" borderId="0" xfId="473" applyFont="1" applyFill="1"/>
    <xf numFmtId="0" fontId="29" fillId="6" borderId="23" xfId="473" applyFont="1" applyFill="1" applyBorder="1"/>
    <xf numFmtId="0" fontId="29" fillId="6" borderId="2" xfId="473" applyFont="1" applyFill="1" applyBorder="1" applyAlignment="1">
      <alignment wrapText="1"/>
    </xf>
    <xf numFmtId="0" fontId="29" fillId="6" borderId="0" xfId="473" applyFont="1" applyFill="1" applyAlignment="1">
      <alignment wrapText="1"/>
    </xf>
    <xf numFmtId="0" fontId="29" fillId="6" borderId="23" xfId="473" applyFont="1" applyFill="1" applyBorder="1" applyAlignment="1">
      <alignment wrapText="1"/>
    </xf>
    <xf numFmtId="167" fontId="31" fillId="6" borderId="2" xfId="473" applyNumberFormat="1" applyFont="1" applyFill="1" applyBorder="1" applyAlignment="1">
      <alignment wrapText="1"/>
    </xf>
    <xf numFmtId="167" fontId="31" fillId="6" borderId="0" xfId="473" applyNumberFormat="1" applyFont="1" applyFill="1" applyAlignment="1">
      <alignment wrapText="1"/>
    </xf>
    <xf numFmtId="167" fontId="31" fillId="6" borderId="23" xfId="473" applyNumberFormat="1" applyFont="1" applyFill="1" applyBorder="1" applyAlignment="1">
      <alignment wrapText="1"/>
    </xf>
    <xf numFmtId="49" fontId="31" fillId="6" borderId="2" xfId="473" applyNumberFormat="1" applyFont="1" applyFill="1" applyBorder="1" applyAlignment="1">
      <alignment horizontal="left" indent="1"/>
    </xf>
    <xf numFmtId="49" fontId="31" fillId="6" borderId="0" xfId="473" applyNumberFormat="1" applyFont="1" applyFill="1" applyAlignment="1">
      <alignment horizontal="left" indent="1"/>
    </xf>
    <xf numFmtId="49" fontId="31" fillId="6" borderId="23" xfId="473" applyNumberFormat="1" applyFont="1" applyFill="1" applyBorder="1" applyAlignment="1">
      <alignment horizontal="left" indent="1"/>
    </xf>
  </cellXfs>
  <cellStyles count="858">
    <cellStyle name="20% - Accent1 2" xfId="33" xr:uid="{00000000-0005-0000-0000-000000000000}"/>
    <cellStyle name="20% - Accent1 2 2" xfId="34" xr:uid="{00000000-0005-0000-0000-000001000000}"/>
    <cellStyle name="20% - Accent1 3" xfId="35" xr:uid="{00000000-0005-0000-0000-000002000000}"/>
    <cellStyle name="20% - Accent1 4" xfId="36" xr:uid="{00000000-0005-0000-0000-000003000000}"/>
    <cellStyle name="20% - Accent2 2" xfId="37" xr:uid="{00000000-0005-0000-0000-000004000000}"/>
    <cellStyle name="20% - Accent2 2 2" xfId="38" xr:uid="{00000000-0005-0000-0000-000005000000}"/>
    <cellStyle name="20% - Accent2 3" xfId="39" xr:uid="{00000000-0005-0000-0000-000006000000}"/>
    <cellStyle name="20% - Accent2 4" xfId="40" xr:uid="{00000000-0005-0000-0000-000007000000}"/>
    <cellStyle name="20% - Accent3 2" xfId="41" xr:uid="{00000000-0005-0000-0000-000008000000}"/>
    <cellStyle name="20% - Accent3 2 2" xfId="42" xr:uid="{00000000-0005-0000-0000-000009000000}"/>
    <cellStyle name="20% - Accent3 3" xfId="43" xr:uid="{00000000-0005-0000-0000-00000A000000}"/>
    <cellStyle name="20% - Accent3 4" xfId="44" xr:uid="{00000000-0005-0000-0000-00000B000000}"/>
    <cellStyle name="20% - Accent4 2" xfId="45" xr:uid="{00000000-0005-0000-0000-00000C000000}"/>
    <cellStyle name="20% - Accent4 2 2" xfId="46" xr:uid="{00000000-0005-0000-0000-00000D000000}"/>
    <cellStyle name="20% - Accent4 3" xfId="47" xr:uid="{00000000-0005-0000-0000-00000E000000}"/>
    <cellStyle name="20% - Accent4 4" xfId="48" xr:uid="{00000000-0005-0000-0000-00000F000000}"/>
    <cellStyle name="20% - Accent4 5" xfId="49" xr:uid="{00000000-0005-0000-0000-000010000000}"/>
    <cellStyle name="20% - Accent5 2" xfId="50" xr:uid="{00000000-0005-0000-0000-000011000000}"/>
    <cellStyle name="20% - Accent5 2 2" xfId="51" xr:uid="{00000000-0005-0000-0000-000012000000}"/>
    <cellStyle name="20% - Accent5 3" xfId="52" xr:uid="{00000000-0005-0000-0000-000013000000}"/>
    <cellStyle name="20% - Accent5 4" xfId="53" xr:uid="{00000000-0005-0000-0000-000014000000}"/>
    <cellStyle name="20% - Accent6 2" xfId="54" xr:uid="{00000000-0005-0000-0000-000015000000}"/>
    <cellStyle name="20% - Accent6 2 2" xfId="55" xr:uid="{00000000-0005-0000-0000-000016000000}"/>
    <cellStyle name="20% - Accent6 3" xfId="56" xr:uid="{00000000-0005-0000-0000-000017000000}"/>
    <cellStyle name="20% - Accent6 4" xfId="57" xr:uid="{00000000-0005-0000-0000-000018000000}"/>
    <cellStyle name="40% - Accent1 2" xfId="58" xr:uid="{00000000-0005-0000-0000-000019000000}"/>
    <cellStyle name="40% - Accent1 2 2" xfId="59" xr:uid="{00000000-0005-0000-0000-00001A000000}"/>
    <cellStyle name="40% - Accent1 3" xfId="60" xr:uid="{00000000-0005-0000-0000-00001B000000}"/>
    <cellStyle name="40% - Accent1 4" xfId="61" xr:uid="{00000000-0005-0000-0000-00001C000000}"/>
    <cellStyle name="40% - Accent2 2" xfId="62" xr:uid="{00000000-0005-0000-0000-00001D000000}"/>
    <cellStyle name="40% - Accent2 2 2" xfId="63" xr:uid="{00000000-0005-0000-0000-00001E000000}"/>
    <cellStyle name="40% - Accent2 3" xfId="64" xr:uid="{00000000-0005-0000-0000-00001F000000}"/>
    <cellStyle name="40% - Accent2 4" xfId="65" xr:uid="{00000000-0005-0000-0000-000020000000}"/>
    <cellStyle name="40% - Accent3 2" xfId="66" xr:uid="{00000000-0005-0000-0000-000021000000}"/>
    <cellStyle name="40% - Accent3 2 2" xfId="67" xr:uid="{00000000-0005-0000-0000-000022000000}"/>
    <cellStyle name="40% - Accent3 3" xfId="68" xr:uid="{00000000-0005-0000-0000-000023000000}"/>
    <cellStyle name="40% - Accent3 4" xfId="69" xr:uid="{00000000-0005-0000-0000-000024000000}"/>
    <cellStyle name="40% - Accent4 2" xfId="70" xr:uid="{00000000-0005-0000-0000-000025000000}"/>
    <cellStyle name="40% - Accent4 2 2" xfId="71" xr:uid="{00000000-0005-0000-0000-000026000000}"/>
    <cellStyle name="40% - Accent4 3" xfId="72" xr:uid="{00000000-0005-0000-0000-000027000000}"/>
    <cellStyle name="40% - Accent4 4" xfId="73" xr:uid="{00000000-0005-0000-0000-000028000000}"/>
    <cellStyle name="40% - Accent5 2" xfId="74" xr:uid="{00000000-0005-0000-0000-000029000000}"/>
    <cellStyle name="40% - Accent5 2 2" xfId="75" xr:uid="{00000000-0005-0000-0000-00002A000000}"/>
    <cellStyle name="40% - Accent5 3" xfId="76" xr:uid="{00000000-0005-0000-0000-00002B000000}"/>
    <cellStyle name="40% - Accent5 4" xfId="77" xr:uid="{00000000-0005-0000-0000-00002C000000}"/>
    <cellStyle name="40% - Accent6 2" xfId="78" xr:uid="{00000000-0005-0000-0000-00002D000000}"/>
    <cellStyle name="40% - Accent6 2 2" xfId="79" xr:uid="{00000000-0005-0000-0000-00002E000000}"/>
    <cellStyle name="40% - Accent6 3" xfId="80" xr:uid="{00000000-0005-0000-0000-00002F000000}"/>
    <cellStyle name="40% - Accent6 4" xfId="81" xr:uid="{00000000-0005-0000-0000-000030000000}"/>
    <cellStyle name="60% - Accent1 2" xfId="82" xr:uid="{00000000-0005-0000-0000-000031000000}"/>
    <cellStyle name="60% - Accent1 2 2" xfId="83" xr:uid="{00000000-0005-0000-0000-000032000000}"/>
    <cellStyle name="60% - Accent1 3" xfId="84" xr:uid="{00000000-0005-0000-0000-000033000000}"/>
    <cellStyle name="60% - Accent1 4" xfId="85" xr:uid="{00000000-0005-0000-0000-000034000000}"/>
    <cellStyle name="60% - Accent2 2" xfId="86" xr:uid="{00000000-0005-0000-0000-000035000000}"/>
    <cellStyle name="60% - Accent2 2 2" xfId="87" xr:uid="{00000000-0005-0000-0000-000036000000}"/>
    <cellStyle name="60% - Accent2 3" xfId="88" xr:uid="{00000000-0005-0000-0000-000037000000}"/>
    <cellStyle name="60% - Accent2 4" xfId="89" xr:uid="{00000000-0005-0000-0000-000038000000}"/>
    <cellStyle name="60% - Accent3 2" xfId="90" xr:uid="{00000000-0005-0000-0000-000039000000}"/>
    <cellStyle name="60% - Accent3 2 2" xfId="91" xr:uid="{00000000-0005-0000-0000-00003A000000}"/>
    <cellStyle name="60% - Accent3 3" xfId="92" xr:uid="{00000000-0005-0000-0000-00003B000000}"/>
    <cellStyle name="60% - Accent3 4" xfId="93" xr:uid="{00000000-0005-0000-0000-00003C000000}"/>
    <cellStyle name="60% - Accent4 2" xfId="94" xr:uid="{00000000-0005-0000-0000-00003D000000}"/>
    <cellStyle name="60% - Accent4 2 2" xfId="95" xr:uid="{00000000-0005-0000-0000-00003E000000}"/>
    <cellStyle name="60% - Accent4 3" xfId="96" xr:uid="{00000000-0005-0000-0000-00003F000000}"/>
    <cellStyle name="60% - Accent4 4" xfId="97" xr:uid="{00000000-0005-0000-0000-000040000000}"/>
    <cellStyle name="60% - Accent5 2" xfId="98" xr:uid="{00000000-0005-0000-0000-000041000000}"/>
    <cellStyle name="60% - Accent5 2 2" xfId="99" xr:uid="{00000000-0005-0000-0000-000042000000}"/>
    <cellStyle name="60% - Accent5 3" xfId="100" xr:uid="{00000000-0005-0000-0000-000043000000}"/>
    <cellStyle name="60% - Accent5 4" xfId="101" xr:uid="{00000000-0005-0000-0000-000044000000}"/>
    <cellStyle name="60% - Accent6 2" xfId="102" xr:uid="{00000000-0005-0000-0000-000045000000}"/>
    <cellStyle name="60% - Accent6 2 2" xfId="103" xr:uid="{00000000-0005-0000-0000-000046000000}"/>
    <cellStyle name="60% - Accent6 3" xfId="104" xr:uid="{00000000-0005-0000-0000-000047000000}"/>
    <cellStyle name="60% - Accent6 4" xfId="105" xr:uid="{00000000-0005-0000-0000-000048000000}"/>
    <cellStyle name="Accent1 2" xfId="106" xr:uid="{00000000-0005-0000-0000-000049000000}"/>
    <cellStyle name="Accent1 2 2" xfId="107" xr:uid="{00000000-0005-0000-0000-00004A000000}"/>
    <cellStyle name="Accent1 3" xfId="108" xr:uid="{00000000-0005-0000-0000-00004B000000}"/>
    <cellStyle name="Accent1 4" xfId="109" xr:uid="{00000000-0005-0000-0000-00004C000000}"/>
    <cellStyle name="Accent2 2" xfId="110" xr:uid="{00000000-0005-0000-0000-00004D000000}"/>
    <cellStyle name="Accent2 2 2" xfId="111" xr:uid="{00000000-0005-0000-0000-00004E000000}"/>
    <cellStyle name="Accent2 3" xfId="112" xr:uid="{00000000-0005-0000-0000-00004F000000}"/>
    <cellStyle name="Accent2 4" xfId="113" xr:uid="{00000000-0005-0000-0000-000050000000}"/>
    <cellStyle name="Accent3 2" xfId="114" xr:uid="{00000000-0005-0000-0000-000051000000}"/>
    <cellStyle name="Accent3 2 2" xfId="115" xr:uid="{00000000-0005-0000-0000-000052000000}"/>
    <cellStyle name="Accent3 3" xfId="116" xr:uid="{00000000-0005-0000-0000-000053000000}"/>
    <cellStyle name="Accent3 4" xfId="117" xr:uid="{00000000-0005-0000-0000-000054000000}"/>
    <cellStyle name="Accent4 2" xfId="118" xr:uid="{00000000-0005-0000-0000-000055000000}"/>
    <cellStyle name="Accent4 2 2" xfId="119" xr:uid="{00000000-0005-0000-0000-000056000000}"/>
    <cellStyle name="Accent4 3" xfId="120" xr:uid="{00000000-0005-0000-0000-000057000000}"/>
    <cellStyle name="Accent4 4" xfId="121" xr:uid="{00000000-0005-0000-0000-000058000000}"/>
    <cellStyle name="Accent4 5" xfId="122" xr:uid="{00000000-0005-0000-0000-000059000000}"/>
    <cellStyle name="Accent5 2" xfId="123" xr:uid="{00000000-0005-0000-0000-00005A000000}"/>
    <cellStyle name="Accent5 2 2" xfId="124" xr:uid="{00000000-0005-0000-0000-00005B000000}"/>
    <cellStyle name="Accent5 3" xfId="125" xr:uid="{00000000-0005-0000-0000-00005C000000}"/>
    <cellStyle name="Accent5 4" xfId="126" xr:uid="{00000000-0005-0000-0000-00005D000000}"/>
    <cellStyle name="Accent6 2" xfId="127" xr:uid="{00000000-0005-0000-0000-00005E000000}"/>
    <cellStyle name="Accent6 2 2" xfId="128" xr:uid="{00000000-0005-0000-0000-00005F000000}"/>
    <cellStyle name="Accent6 3" xfId="129" xr:uid="{00000000-0005-0000-0000-000060000000}"/>
    <cellStyle name="Accent6 4" xfId="130" xr:uid="{00000000-0005-0000-0000-000061000000}"/>
    <cellStyle name="Bad 2" xfId="131" xr:uid="{00000000-0005-0000-0000-000062000000}"/>
    <cellStyle name="Bad 2 2" xfId="132" xr:uid="{00000000-0005-0000-0000-000063000000}"/>
    <cellStyle name="Bad 3" xfId="133" xr:uid="{00000000-0005-0000-0000-000064000000}"/>
    <cellStyle name="Bad 4" xfId="134" xr:uid="{00000000-0005-0000-0000-000065000000}"/>
    <cellStyle name="Calculation 2" xfId="135" xr:uid="{00000000-0005-0000-0000-000066000000}"/>
    <cellStyle name="Calculation 2 2" xfId="136" xr:uid="{00000000-0005-0000-0000-000067000000}"/>
    <cellStyle name="Calculation 2 2 2" xfId="137" xr:uid="{00000000-0005-0000-0000-000068000000}"/>
    <cellStyle name="Calculation 2 2 2 2" xfId="138" xr:uid="{00000000-0005-0000-0000-000069000000}"/>
    <cellStyle name="Calculation 2 2 2 2 2" xfId="139" xr:uid="{00000000-0005-0000-0000-00006A000000}"/>
    <cellStyle name="Calculation 2 2 2 2 3" xfId="140" xr:uid="{00000000-0005-0000-0000-00006B000000}"/>
    <cellStyle name="Calculation 2 2 2 3" xfId="141" xr:uid="{00000000-0005-0000-0000-00006C000000}"/>
    <cellStyle name="Calculation 2 2 2 4" xfId="142" xr:uid="{00000000-0005-0000-0000-00006D000000}"/>
    <cellStyle name="Calculation 2 2 3" xfId="143" xr:uid="{00000000-0005-0000-0000-00006E000000}"/>
    <cellStyle name="Calculation 2 2 3 2" xfId="144" xr:uid="{00000000-0005-0000-0000-00006F000000}"/>
    <cellStyle name="Calculation 2 2 3 3" xfId="145" xr:uid="{00000000-0005-0000-0000-000070000000}"/>
    <cellStyle name="Calculation 2 2 4" xfId="146" xr:uid="{00000000-0005-0000-0000-000071000000}"/>
    <cellStyle name="Calculation 2 2 5" xfId="147" xr:uid="{00000000-0005-0000-0000-000072000000}"/>
    <cellStyle name="Calculation 2 3" xfId="148" xr:uid="{00000000-0005-0000-0000-000073000000}"/>
    <cellStyle name="Calculation 2 3 2" xfId="149" xr:uid="{00000000-0005-0000-0000-000074000000}"/>
    <cellStyle name="Calculation 2 3 2 2" xfId="150" xr:uid="{00000000-0005-0000-0000-000075000000}"/>
    <cellStyle name="Calculation 2 3 2 3" xfId="151" xr:uid="{00000000-0005-0000-0000-000076000000}"/>
    <cellStyle name="Calculation 2 3 3" xfId="152" xr:uid="{00000000-0005-0000-0000-000077000000}"/>
    <cellStyle name="Calculation 2 3 4" xfId="153" xr:uid="{00000000-0005-0000-0000-000078000000}"/>
    <cellStyle name="Calculation 2 4" xfId="154" xr:uid="{00000000-0005-0000-0000-000079000000}"/>
    <cellStyle name="Calculation 2 5" xfId="155" xr:uid="{00000000-0005-0000-0000-00007A000000}"/>
    <cellStyle name="Calculation 2 5 2" xfId="156" xr:uid="{00000000-0005-0000-0000-00007B000000}"/>
    <cellStyle name="Calculation 2 5 3" xfId="157" xr:uid="{00000000-0005-0000-0000-00007C000000}"/>
    <cellStyle name="Calculation 2 6" xfId="158" xr:uid="{00000000-0005-0000-0000-00007D000000}"/>
    <cellStyle name="Calculation 2 7" xfId="159" xr:uid="{00000000-0005-0000-0000-00007E000000}"/>
    <cellStyle name="Calculation 3" xfId="160" xr:uid="{00000000-0005-0000-0000-00007F000000}"/>
    <cellStyle name="Calculation 3 2" xfId="161" xr:uid="{00000000-0005-0000-0000-000080000000}"/>
    <cellStyle name="Calculation 3 2 2" xfId="162" xr:uid="{00000000-0005-0000-0000-000081000000}"/>
    <cellStyle name="Calculation 3 2 2 2" xfId="163" xr:uid="{00000000-0005-0000-0000-000082000000}"/>
    <cellStyle name="Calculation 3 2 2 3" xfId="164" xr:uid="{00000000-0005-0000-0000-000083000000}"/>
    <cellStyle name="Calculation 3 2 3" xfId="165" xr:uid="{00000000-0005-0000-0000-000084000000}"/>
    <cellStyle name="Calculation 3 2 4" xfId="166" xr:uid="{00000000-0005-0000-0000-000085000000}"/>
    <cellStyle name="Calculation 3 3" xfId="167" xr:uid="{00000000-0005-0000-0000-000086000000}"/>
    <cellStyle name="Calculation 3 3 2" xfId="168" xr:uid="{00000000-0005-0000-0000-000087000000}"/>
    <cellStyle name="Calculation 3 3 3" xfId="169" xr:uid="{00000000-0005-0000-0000-000088000000}"/>
    <cellStyle name="Calculation 3 4" xfId="170" xr:uid="{00000000-0005-0000-0000-000089000000}"/>
    <cellStyle name="Calculation 3 5" xfId="171" xr:uid="{00000000-0005-0000-0000-00008A000000}"/>
    <cellStyle name="Calculation 4" xfId="172" xr:uid="{00000000-0005-0000-0000-00008B000000}"/>
    <cellStyle name="Calculation 4 2" xfId="173" xr:uid="{00000000-0005-0000-0000-00008C000000}"/>
    <cellStyle name="Calculation 4 2 2" xfId="174" xr:uid="{00000000-0005-0000-0000-00008D000000}"/>
    <cellStyle name="Calculation 4 2 3" xfId="175" xr:uid="{00000000-0005-0000-0000-00008E000000}"/>
    <cellStyle name="Calculation 4 3" xfId="176" xr:uid="{00000000-0005-0000-0000-00008F000000}"/>
    <cellStyle name="Calculation 4 4" xfId="177" xr:uid="{00000000-0005-0000-0000-000090000000}"/>
    <cellStyle name="Calculation 5" xfId="178" xr:uid="{00000000-0005-0000-0000-000091000000}"/>
    <cellStyle name="Calculation 5 2" xfId="179" xr:uid="{00000000-0005-0000-0000-000092000000}"/>
    <cellStyle name="Calculation 5 3" xfId="180" xr:uid="{00000000-0005-0000-0000-000093000000}"/>
    <cellStyle name="Check Cell 2" xfId="181" xr:uid="{00000000-0005-0000-0000-000094000000}"/>
    <cellStyle name="Check Cell 2 2" xfId="182" xr:uid="{00000000-0005-0000-0000-000095000000}"/>
    <cellStyle name="Check Cell 3" xfId="183" xr:uid="{00000000-0005-0000-0000-000096000000}"/>
    <cellStyle name="Check Cell 4" xfId="184" xr:uid="{00000000-0005-0000-0000-000097000000}"/>
    <cellStyle name="Comma" xfId="1" builtinId="3"/>
    <cellStyle name="Comma 10" xfId="185" xr:uid="{00000000-0005-0000-0000-000099000000}"/>
    <cellStyle name="Comma 10 2" xfId="186" xr:uid="{00000000-0005-0000-0000-00009A000000}"/>
    <cellStyle name="Comma 10 3" xfId="187" xr:uid="{00000000-0005-0000-0000-00009B000000}"/>
    <cellStyle name="Comma 11" xfId="188" xr:uid="{00000000-0005-0000-0000-00009C000000}"/>
    <cellStyle name="Comma 12" xfId="851" xr:uid="{00000000-0005-0000-0000-00009D000000}"/>
    <cellStyle name="Comma 13" xfId="852" xr:uid="{00000000-0005-0000-0000-00009E000000}"/>
    <cellStyle name="Comma 14" xfId="854" xr:uid="{00000000-0005-0000-0000-00009F000000}"/>
    <cellStyle name="Comma 2" xfId="2" xr:uid="{00000000-0005-0000-0000-0000A0000000}"/>
    <cellStyle name="Comma 2 2" xfId="3" xr:uid="{00000000-0005-0000-0000-0000A1000000}"/>
    <cellStyle name="Comma 2 2 2" xfId="190" xr:uid="{00000000-0005-0000-0000-0000A2000000}"/>
    <cellStyle name="Comma 2 2 3" xfId="189" xr:uid="{00000000-0005-0000-0000-0000A3000000}"/>
    <cellStyle name="Comma 2 3" xfId="4" xr:uid="{00000000-0005-0000-0000-0000A4000000}"/>
    <cellStyle name="Comma 2 3 2" xfId="192" xr:uid="{00000000-0005-0000-0000-0000A5000000}"/>
    <cellStyle name="Comma 2 3 3" xfId="193" xr:uid="{00000000-0005-0000-0000-0000A6000000}"/>
    <cellStyle name="Comma 2 3 4" xfId="194" xr:uid="{00000000-0005-0000-0000-0000A7000000}"/>
    <cellStyle name="Comma 2 3 5" xfId="191" xr:uid="{00000000-0005-0000-0000-0000A8000000}"/>
    <cellStyle name="Comma 2 4" xfId="27" xr:uid="{00000000-0005-0000-0000-0000A9000000}"/>
    <cellStyle name="Comma 2 5" xfId="855" xr:uid="{00000000-0005-0000-0000-0000AA000000}"/>
    <cellStyle name="Comma 3" xfId="25" xr:uid="{00000000-0005-0000-0000-0000AB000000}"/>
    <cellStyle name="Comma 3 2" xfId="196" xr:uid="{00000000-0005-0000-0000-0000AC000000}"/>
    <cellStyle name="Comma 3 3" xfId="197" xr:uid="{00000000-0005-0000-0000-0000AD000000}"/>
    <cellStyle name="Comma 3 3 2" xfId="198" xr:uid="{00000000-0005-0000-0000-0000AE000000}"/>
    <cellStyle name="Comma 3 3 2 2" xfId="199" xr:uid="{00000000-0005-0000-0000-0000AF000000}"/>
    <cellStyle name="Comma 3 3 2 2 2" xfId="200" xr:uid="{00000000-0005-0000-0000-0000B0000000}"/>
    <cellStyle name="Comma 3 3 2 3" xfId="201" xr:uid="{00000000-0005-0000-0000-0000B1000000}"/>
    <cellStyle name="Comma 3 3 3" xfId="202" xr:uid="{00000000-0005-0000-0000-0000B2000000}"/>
    <cellStyle name="Comma 3 3 3 2" xfId="203" xr:uid="{00000000-0005-0000-0000-0000B3000000}"/>
    <cellStyle name="Comma 3 3 4" xfId="204" xr:uid="{00000000-0005-0000-0000-0000B4000000}"/>
    <cellStyle name="Comma 3 4" xfId="205" xr:uid="{00000000-0005-0000-0000-0000B5000000}"/>
    <cellStyle name="Comma 3 4 2" xfId="206" xr:uid="{00000000-0005-0000-0000-0000B6000000}"/>
    <cellStyle name="Comma 3 4 2 2" xfId="207" xr:uid="{00000000-0005-0000-0000-0000B7000000}"/>
    <cellStyle name="Comma 3 4 3" xfId="208" xr:uid="{00000000-0005-0000-0000-0000B8000000}"/>
    <cellStyle name="Comma 3 5" xfId="209" xr:uid="{00000000-0005-0000-0000-0000B9000000}"/>
    <cellStyle name="Comma 3 5 2" xfId="210" xr:uid="{00000000-0005-0000-0000-0000BA000000}"/>
    <cellStyle name="Comma 3 5 2 2" xfId="211" xr:uid="{00000000-0005-0000-0000-0000BB000000}"/>
    <cellStyle name="Comma 3 5 3" xfId="212" xr:uid="{00000000-0005-0000-0000-0000BC000000}"/>
    <cellStyle name="Comma 3 6" xfId="213" xr:uid="{00000000-0005-0000-0000-0000BD000000}"/>
    <cellStyle name="Comma 3 6 2" xfId="214" xr:uid="{00000000-0005-0000-0000-0000BE000000}"/>
    <cellStyle name="Comma 3 6 2 2" xfId="215" xr:uid="{00000000-0005-0000-0000-0000BF000000}"/>
    <cellStyle name="Comma 3 6 3" xfId="216" xr:uid="{00000000-0005-0000-0000-0000C0000000}"/>
    <cellStyle name="Comma 3 7" xfId="217" xr:uid="{00000000-0005-0000-0000-0000C1000000}"/>
    <cellStyle name="Comma 3 7 2" xfId="218" xr:uid="{00000000-0005-0000-0000-0000C2000000}"/>
    <cellStyle name="Comma 3 8" xfId="219" xr:uid="{00000000-0005-0000-0000-0000C3000000}"/>
    <cellStyle name="Comma 3 9" xfId="195" xr:uid="{00000000-0005-0000-0000-0000C4000000}"/>
    <cellStyle name="Comma 4" xfId="220" xr:uid="{00000000-0005-0000-0000-0000C5000000}"/>
    <cellStyle name="Comma 4 2" xfId="221" xr:uid="{00000000-0005-0000-0000-0000C6000000}"/>
    <cellStyle name="Comma 4 2 2" xfId="222" xr:uid="{00000000-0005-0000-0000-0000C7000000}"/>
    <cellStyle name="Comma 4 2 2 2" xfId="223" xr:uid="{00000000-0005-0000-0000-0000C8000000}"/>
    <cellStyle name="Comma 4 2 2 2 2" xfId="224" xr:uid="{00000000-0005-0000-0000-0000C9000000}"/>
    <cellStyle name="Comma 4 2 2 3" xfId="225" xr:uid="{00000000-0005-0000-0000-0000CA000000}"/>
    <cellStyle name="Comma 4 2 3" xfId="226" xr:uid="{00000000-0005-0000-0000-0000CB000000}"/>
    <cellStyle name="Comma 4 2 3 2" xfId="227" xr:uid="{00000000-0005-0000-0000-0000CC000000}"/>
    <cellStyle name="Comma 4 2 4" xfId="228" xr:uid="{00000000-0005-0000-0000-0000CD000000}"/>
    <cellStyle name="Comma 4 3" xfId="229" xr:uid="{00000000-0005-0000-0000-0000CE000000}"/>
    <cellStyle name="Comma 4 3 2" xfId="230" xr:uid="{00000000-0005-0000-0000-0000CF000000}"/>
    <cellStyle name="Comma 4 3 2 2" xfId="231" xr:uid="{00000000-0005-0000-0000-0000D0000000}"/>
    <cellStyle name="Comma 4 3 3" xfId="232" xr:uid="{00000000-0005-0000-0000-0000D1000000}"/>
    <cellStyle name="Comma 4 4" xfId="233" xr:uid="{00000000-0005-0000-0000-0000D2000000}"/>
    <cellStyle name="Comma 4 4 2" xfId="234" xr:uid="{00000000-0005-0000-0000-0000D3000000}"/>
    <cellStyle name="Comma 4 4 2 2" xfId="235" xr:uid="{00000000-0005-0000-0000-0000D4000000}"/>
    <cellStyle name="Comma 4 4 3" xfId="236" xr:uid="{00000000-0005-0000-0000-0000D5000000}"/>
    <cellStyle name="Comma 4 5" xfId="237" xr:uid="{00000000-0005-0000-0000-0000D6000000}"/>
    <cellStyle name="Comma 4 5 2" xfId="238" xr:uid="{00000000-0005-0000-0000-0000D7000000}"/>
    <cellStyle name="Comma 4 5 2 2" xfId="239" xr:uid="{00000000-0005-0000-0000-0000D8000000}"/>
    <cellStyle name="Comma 4 5 3" xfId="240" xr:uid="{00000000-0005-0000-0000-0000D9000000}"/>
    <cellStyle name="Comma 4 6" xfId="241" xr:uid="{00000000-0005-0000-0000-0000DA000000}"/>
    <cellStyle name="Comma 4 6 2" xfId="242" xr:uid="{00000000-0005-0000-0000-0000DB000000}"/>
    <cellStyle name="Comma 4 7" xfId="243" xr:uid="{00000000-0005-0000-0000-0000DC000000}"/>
    <cellStyle name="Comma 5" xfId="244" xr:uid="{00000000-0005-0000-0000-0000DD000000}"/>
    <cellStyle name="Comma 5 2" xfId="245" xr:uid="{00000000-0005-0000-0000-0000DE000000}"/>
    <cellStyle name="Comma 5 2 2" xfId="246" xr:uid="{00000000-0005-0000-0000-0000DF000000}"/>
    <cellStyle name="Comma 5 2 2 2" xfId="247" xr:uid="{00000000-0005-0000-0000-0000E0000000}"/>
    <cellStyle name="Comma 5 2 2 2 2" xfId="248" xr:uid="{00000000-0005-0000-0000-0000E1000000}"/>
    <cellStyle name="Comma 5 2 2 3" xfId="249" xr:uid="{00000000-0005-0000-0000-0000E2000000}"/>
    <cellStyle name="Comma 5 2 3" xfId="250" xr:uid="{00000000-0005-0000-0000-0000E3000000}"/>
    <cellStyle name="Comma 5 2 3 2" xfId="251" xr:uid="{00000000-0005-0000-0000-0000E4000000}"/>
    <cellStyle name="Comma 5 2 4" xfId="252" xr:uid="{00000000-0005-0000-0000-0000E5000000}"/>
    <cellStyle name="Comma 5 3" xfId="253" xr:uid="{00000000-0005-0000-0000-0000E6000000}"/>
    <cellStyle name="Comma 5 3 2" xfId="254" xr:uid="{00000000-0005-0000-0000-0000E7000000}"/>
    <cellStyle name="Comma 5 3 2 2" xfId="255" xr:uid="{00000000-0005-0000-0000-0000E8000000}"/>
    <cellStyle name="Comma 5 3 3" xfId="256" xr:uid="{00000000-0005-0000-0000-0000E9000000}"/>
    <cellStyle name="Comma 5 4" xfId="257" xr:uid="{00000000-0005-0000-0000-0000EA000000}"/>
    <cellStyle name="Comma 5 4 2" xfId="258" xr:uid="{00000000-0005-0000-0000-0000EB000000}"/>
    <cellStyle name="Comma 5 4 2 2" xfId="259" xr:uid="{00000000-0005-0000-0000-0000EC000000}"/>
    <cellStyle name="Comma 5 4 3" xfId="260" xr:uid="{00000000-0005-0000-0000-0000ED000000}"/>
    <cellStyle name="Comma 5 5" xfId="261" xr:uid="{00000000-0005-0000-0000-0000EE000000}"/>
    <cellStyle name="Comma 5 5 2" xfId="262" xr:uid="{00000000-0005-0000-0000-0000EF000000}"/>
    <cellStyle name="Comma 5 5 2 2" xfId="263" xr:uid="{00000000-0005-0000-0000-0000F0000000}"/>
    <cellStyle name="Comma 5 5 3" xfId="264" xr:uid="{00000000-0005-0000-0000-0000F1000000}"/>
    <cellStyle name="Comma 5 6" xfId="265" xr:uid="{00000000-0005-0000-0000-0000F2000000}"/>
    <cellStyle name="Comma 5 6 2" xfId="266" xr:uid="{00000000-0005-0000-0000-0000F3000000}"/>
    <cellStyle name="Comma 5 7" xfId="267" xr:uid="{00000000-0005-0000-0000-0000F4000000}"/>
    <cellStyle name="Comma 6" xfId="268" xr:uid="{00000000-0005-0000-0000-0000F5000000}"/>
    <cellStyle name="Comma 7" xfId="269" xr:uid="{00000000-0005-0000-0000-0000F6000000}"/>
    <cellStyle name="Comma 8" xfId="270" xr:uid="{00000000-0005-0000-0000-0000F7000000}"/>
    <cellStyle name="Comma 9" xfId="271" xr:uid="{00000000-0005-0000-0000-0000F8000000}"/>
    <cellStyle name="Currency" xfId="5" builtinId="4"/>
    <cellStyle name="Currency 10" xfId="272" xr:uid="{00000000-0005-0000-0000-0000FA000000}"/>
    <cellStyle name="Currency 2" xfId="6" xr:uid="{00000000-0005-0000-0000-0000FB000000}"/>
    <cellStyle name="Currency 2 10" xfId="273" xr:uid="{00000000-0005-0000-0000-0000FC000000}"/>
    <cellStyle name="Currency 2 11" xfId="274" xr:uid="{00000000-0005-0000-0000-0000FD000000}"/>
    <cellStyle name="Currency 2 2" xfId="7" xr:uid="{00000000-0005-0000-0000-0000FE000000}"/>
    <cellStyle name="Currency 2 2 2" xfId="276" xr:uid="{00000000-0005-0000-0000-0000FF000000}"/>
    <cellStyle name="Currency 2 2 3" xfId="275" xr:uid="{00000000-0005-0000-0000-000000010000}"/>
    <cellStyle name="Currency 2 3" xfId="8" xr:uid="{00000000-0005-0000-0000-000001010000}"/>
    <cellStyle name="Currency 2 3 2" xfId="278" xr:uid="{00000000-0005-0000-0000-000002010000}"/>
    <cellStyle name="Currency 2 3 3" xfId="277" xr:uid="{00000000-0005-0000-0000-000003010000}"/>
    <cellStyle name="Currency 2 4" xfId="28" xr:uid="{00000000-0005-0000-0000-000004010000}"/>
    <cellStyle name="Currency 2 4 2" xfId="280" xr:uid="{00000000-0005-0000-0000-000005010000}"/>
    <cellStyle name="Currency 2 4 2 2" xfId="281" xr:uid="{00000000-0005-0000-0000-000006010000}"/>
    <cellStyle name="Currency 2 4 2 2 2" xfId="282" xr:uid="{00000000-0005-0000-0000-000007010000}"/>
    <cellStyle name="Currency 2 4 2 3" xfId="283" xr:uid="{00000000-0005-0000-0000-000008010000}"/>
    <cellStyle name="Currency 2 4 3" xfId="284" xr:uid="{00000000-0005-0000-0000-000009010000}"/>
    <cellStyle name="Currency 2 4 3 2" xfId="285" xr:uid="{00000000-0005-0000-0000-00000A010000}"/>
    <cellStyle name="Currency 2 4 4" xfId="286" xr:uid="{00000000-0005-0000-0000-00000B010000}"/>
    <cellStyle name="Currency 2 4 5" xfId="279" xr:uid="{00000000-0005-0000-0000-00000C010000}"/>
    <cellStyle name="Currency 2 5" xfId="287" xr:uid="{00000000-0005-0000-0000-00000D010000}"/>
    <cellStyle name="Currency 2 5 2" xfId="288" xr:uid="{00000000-0005-0000-0000-00000E010000}"/>
    <cellStyle name="Currency 2 5 2 2" xfId="289" xr:uid="{00000000-0005-0000-0000-00000F010000}"/>
    <cellStyle name="Currency 2 5 3" xfId="290" xr:uid="{00000000-0005-0000-0000-000010010000}"/>
    <cellStyle name="Currency 2 6" xfId="291" xr:uid="{00000000-0005-0000-0000-000011010000}"/>
    <cellStyle name="Currency 2 6 2" xfId="292" xr:uid="{00000000-0005-0000-0000-000012010000}"/>
    <cellStyle name="Currency 2 6 2 2" xfId="293" xr:uid="{00000000-0005-0000-0000-000013010000}"/>
    <cellStyle name="Currency 2 6 3" xfId="294" xr:uid="{00000000-0005-0000-0000-000014010000}"/>
    <cellStyle name="Currency 2 7" xfId="295" xr:uid="{00000000-0005-0000-0000-000015010000}"/>
    <cellStyle name="Currency 2 7 2" xfId="296" xr:uid="{00000000-0005-0000-0000-000016010000}"/>
    <cellStyle name="Currency 2 7 2 2" xfId="297" xr:uid="{00000000-0005-0000-0000-000017010000}"/>
    <cellStyle name="Currency 2 7 3" xfId="298" xr:uid="{00000000-0005-0000-0000-000018010000}"/>
    <cellStyle name="Currency 2 8" xfId="299" xr:uid="{00000000-0005-0000-0000-000019010000}"/>
    <cellStyle name="Currency 2 8 2" xfId="300" xr:uid="{00000000-0005-0000-0000-00001A010000}"/>
    <cellStyle name="Currency 2 9" xfId="301" xr:uid="{00000000-0005-0000-0000-00001B010000}"/>
    <cellStyle name="Currency 3" xfId="9" xr:uid="{00000000-0005-0000-0000-00001C010000}"/>
    <cellStyle name="Currency 3 2" xfId="302" xr:uid="{00000000-0005-0000-0000-00001D010000}"/>
    <cellStyle name="Currency 4" xfId="10" xr:uid="{00000000-0005-0000-0000-00001E010000}"/>
    <cellStyle name="Currency 4 2" xfId="304" xr:uid="{00000000-0005-0000-0000-00001F010000}"/>
    <cellStyle name="Currency 4 2 2" xfId="305" xr:uid="{00000000-0005-0000-0000-000020010000}"/>
    <cellStyle name="Currency 4 2 2 2" xfId="306" xr:uid="{00000000-0005-0000-0000-000021010000}"/>
    <cellStyle name="Currency 4 2 2 2 2" xfId="307" xr:uid="{00000000-0005-0000-0000-000022010000}"/>
    <cellStyle name="Currency 4 2 2 3" xfId="308" xr:uid="{00000000-0005-0000-0000-000023010000}"/>
    <cellStyle name="Currency 4 2 3" xfId="309" xr:uid="{00000000-0005-0000-0000-000024010000}"/>
    <cellStyle name="Currency 4 2 3 2" xfId="310" xr:uid="{00000000-0005-0000-0000-000025010000}"/>
    <cellStyle name="Currency 4 2 4" xfId="311" xr:uid="{00000000-0005-0000-0000-000026010000}"/>
    <cellStyle name="Currency 4 3" xfId="312" xr:uid="{00000000-0005-0000-0000-000027010000}"/>
    <cellStyle name="Currency 4 3 2" xfId="313" xr:uid="{00000000-0005-0000-0000-000028010000}"/>
    <cellStyle name="Currency 4 3 2 2" xfId="314" xr:uid="{00000000-0005-0000-0000-000029010000}"/>
    <cellStyle name="Currency 4 3 3" xfId="315" xr:uid="{00000000-0005-0000-0000-00002A010000}"/>
    <cellStyle name="Currency 4 4" xfId="316" xr:uid="{00000000-0005-0000-0000-00002B010000}"/>
    <cellStyle name="Currency 4 4 2" xfId="317" xr:uid="{00000000-0005-0000-0000-00002C010000}"/>
    <cellStyle name="Currency 4 4 2 2" xfId="318" xr:uid="{00000000-0005-0000-0000-00002D010000}"/>
    <cellStyle name="Currency 4 4 3" xfId="319" xr:uid="{00000000-0005-0000-0000-00002E010000}"/>
    <cellStyle name="Currency 4 5" xfId="320" xr:uid="{00000000-0005-0000-0000-00002F010000}"/>
    <cellStyle name="Currency 4 5 2" xfId="321" xr:uid="{00000000-0005-0000-0000-000030010000}"/>
    <cellStyle name="Currency 4 5 2 2" xfId="322" xr:uid="{00000000-0005-0000-0000-000031010000}"/>
    <cellStyle name="Currency 4 5 3" xfId="323" xr:uid="{00000000-0005-0000-0000-000032010000}"/>
    <cellStyle name="Currency 4 6" xfId="324" xr:uid="{00000000-0005-0000-0000-000033010000}"/>
    <cellStyle name="Currency 4 6 2" xfId="325" xr:uid="{00000000-0005-0000-0000-000034010000}"/>
    <cellStyle name="Currency 4 7" xfId="326" xr:uid="{00000000-0005-0000-0000-000035010000}"/>
    <cellStyle name="Currency 4 8" xfId="327" xr:uid="{00000000-0005-0000-0000-000036010000}"/>
    <cellStyle name="Currency 4 9" xfId="303" xr:uid="{00000000-0005-0000-0000-000037010000}"/>
    <cellStyle name="Currency 5" xfId="11" xr:uid="{00000000-0005-0000-0000-000038010000}"/>
    <cellStyle name="Currency 5 2" xfId="328" xr:uid="{00000000-0005-0000-0000-000039010000}"/>
    <cellStyle name="Currency 5 2 2" xfId="329" xr:uid="{00000000-0005-0000-0000-00003A010000}"/>
    <cellStyle name="Currency 5 2 2 2" xfId="330" xr:uid="{00000000-0005-0000-0000-00003B010000}"/>
    <cellStyle name="Currency 5 2 2 2 2" xfId="331" xr:uid="{00000000-0005-0000-0000-00003C010000}"/>
    <cellStyle name="Currency 5 2 2 3" xfId="332" xr:uid="{00000000-0005-0000-0000-00003D010000}"/>
    <cellStyle name="Currency 5 2 3" xfId="333" xr:uid="{00000000-0005-0000-0000-00003E010000}"/>
    <cellStyle name="Currency 5 2 3 2" xfId="334" xr:uid="{00000000-0005-0000-0000-00003F010000}"/>
    <cellStyle name="Currency 5 2 4" xfId="335" xr:uid="{00000000-0005-0000-0000-000040010000}"/>
    <cellStyle name="Currency 5 3" xfId="336" xr:uid="{00000000-0005-0000-0000-000041010000}"/>
    <cellStyle name="Currency 5 3 2" xfId="337" xr:uid="{00000000-0005-0000-0000-000042010000}"/>
    <cellStyle name="Currency 5 3 2 2" xfId="338" xr:uid="{00000000-0005-0000-0000-000043010000}"/>
    <cellStyle name="Currency 5 3 3" xfId="339" xr:uid="{00000000-0005-0000-0000-000044010000}"/>
    <cellStyle name="Currency 5 4" xfId="340" xr:uid="{00000000-0005-0000-0000-000045010000}"/>
    <cellStyle name="Currency 5 4 2" xfId="341" xr:uid="{00000000-0005-0000-0000-000046010000}"/>
    <cellStyle name="Currency 5 4 2 2" xfId="342" xr:uid="{00000000-0005-0000-0000-000047010000}"/>
    <cellStyle name="Currency 5 4 3" xfId="343" xr:uid="{00000000-0005-0000-0000-000048010000}"/>
    <cellStyle name="Currency 5 5" xfId="344" xr:uid="{00000000-0005-0000-0000-000049010000}"/>
    <cellStyle name="Currency 5 5 2" xfId="345" xr:uid="{00000000-0005-0000-0000-00004A010000}"/>
    <cellStyle name="Currency 5 5 2 2" xfId="346" xr:uid="{00000000-0005-0000-0000-00004B010000}"/>
    <cellStyle name="Currency 5 5 3" xfId="347" xr:uid="{00000000-0005-0000-0000-00004C010000}"/>
    <cellStyle name="Currency 5 6" xfId="348" xr:uid="{00000000-0005-0000-0000-00004D010000}"/>
    <cellStyle name="Currency 5 6 2" xfId="349" xr:uid="{00000000-0005-0000-0000-00004E010000}"/>
    <cellStyle name="Currency 5 7" xfId="350" xr:uid="{00000000-0005-0000-0000-00004F010000}"/>
    <cellStyle name="Currency 5 8" xfId="351" xr:uid="{00000000-0005-0000-0000-000050010000}"/>
    <cellStyle name="Currency 6" xfId="352" xr:uid="{00000000-0005-0000-0000-000051010000}"/>
    <cellStyle name="Currency 6 2" xfId="353" xr:uid="{00000000-0005-0000-0000-000052010000}"/>
    <cellStyle name="Currency 7" xfId="354" xr:uid="{00000000-0005-0000-0000-000053010000}"/>
    <cellStyle name="Currency 8" xfId="355" xr:uid="{00000000-0005-0000-0000-000054010000}"/>
    <cellStyle name="Currency 9" xfId="356" xr:uid="{00000000-0005-0000-0000-000055010000}"/>
    <cellStyle name="Currency 9 2" xfId="357" xr:uid="{00000000-0005-0000-0000-000056010000}"/>
    <cellStyle name="DRG Table" xfId="358" xr:uid="{00000000-0005-0000-0000-000057010000}"/>
    <cellStyle name="Explanatory Text 2" xfId="359" xr:uid="{00000000-0005-0000-0000-000058010000}"/>
    <cellStyle name="Explanatory Text 2 2" xfId="360" xr:uid="{00000000-0005-0000-0000-000059010000}"/>
    <cellStyle name="Explanatory Text 3" xfId="361" xr:uid="{00000000-0005-0000-0000-00005A010000}"/>
    <cellStyle name="Explanatory Text 4" xfId="362" xr:uid="{00000000-0005-0000-0000-00005B010000}"/>
    <cellStyle name="Followed Hyperlink 2" xfId="363" xr:uid="{00000000-0005-0000-0000-00005C010000}"/>
    <cellStyle name="Good 2" xfId="364" xr:uid="{00000000-0005-0000-0000-00005D010000}"/>
    <cellStyle name="Good 2 2" xfId="365" xr:uid="{00000000-0005-0000-0000-00005E010000}"/>
    <cellStyle name="Good 3" xfId="366" xr:uid="{00000000-0005-0000-0000-00005F010000}"/>
    <cellStyle name="Good 4" xfId="367" xr:uid="{00000000-0005-0000-0000-000060010000}"/>
    <cellStyle name="Heading 1 2" xfId="368" xr:uid="{00000000-0005-0000-0000-000061010000}"/>
    <cellStyle name="Heading 1 2 2" xfId="369" xr:uid="{00000000-0005-0000-0000-000062010000}"/>
    <cellStyle name="Heading 1 3" xfId="370" xr:uid="{00000000-0005-0000-0000-000063010000}"/>
    <cellStyle name="Heading 1 4" xfId="371" xr:uid="{00000000-0005-0000-0000-000064010000}"/>
    <cellStyle name="Heading 2 2" xfId="372" xr:uid="{00000000-0005-0000-0000-000065010000}"/>
    <cellStyle name="Heading 2 2 2" xfId="373" xr:uid="{00000000-0005-0000-0000-000066010000}"/>
    <cellStyle name="Heading 2 3" xfId="374" xr:uid="{00000000-0005-0000-0000-000067010000}"/>
    <cellStyle name="Heading 2 4" xfId="375" xr:uid="{00000000-0005-0000-0000-000068010000}"/>
    <cellStyle name="Heading 3 2" xfId="376" xr:uid="{00000000-0005-0000-0000-000069010000}"/>
    <cellStyle name="Heading 3 2 2" xfId="377" xr:uid="{00000000-0005-0000-0000-00006A010000}"/>
    <cellStyle name="Heading 3 3" xfId="378" xr:uid="{00000000-0005-0000-0000-00006B010000}"/>
    <cellStyle name="Heading 3 4" xfId="379" xr:uid="{00000000-0005-0000-0000-00006C010000}"/>
    <cellStyle name="Heading 4 2" xfId="380" xr:uid="{00000000-0005-0000-0000-00006D010000}"/>
    <cellStyle name="Heading 4 2 2" xfId="381" xr:uid="{00000000-0005-0000-0000-00006E010000}"/>
    <cellStyle name="Heading 4 3" xfId="382" xr:uid="{00000000-0005-0000-0000-00006F010000}"/>
    <cellStyle name="Heading 4 4" xfId="383" xr:uid="{00000000-0005-0000-0000-000070010000}"/>
    <cellStyle name="Hyperlink 2" xfId="384" xr:uid="{00000000-0005-0000-0000-000071010000}"/>
    <cellStyle name="Hyperlink 2 2" xfId="385" xr:uid="{00000000-0005-0000-0000-000072010000}"/>
    <cellStyle name="Hyperlink 3" xfId="386" xr:uid="{00000000-0005-0000-0000-000073010000}"/>
    <cellStyle name="Hyperlink 4" xfId="387" xr:uid="{00000000-0005-0000-0000-000074010000}"/>
    <cellStyle name="Input 2" xfId="388" xr:uid="{00000000-0005-0000-0000-000075010000}"/>
    <cellStyle name="Input 2 2" xfId="389" xr:uid="{00000000-0005-0000-0000-000076010000}"/>
    <cellStyle name="Input 2 2 2" xfId="390" xr:uid="{00000000-0005-0000-0000-000077010000}"/>
    <cellStyle name="Input 2 2 2 2" xfId="391" xr:uid="{00000000-0005-0000-0000-000078010000}"/>
    <cellStyle name="Input 2 2 2 2 2" xfId="392" xr:uid="{00000000-0005-0000-0000-000079010000}"/>
    <cellStyle name="Input 2 2 2 2 3" xfId="393" xr:uid="{00000000-0005-0000-0000-00007A010000}"/>
    <cellStyle name="Input 2 2 2 3" xfId="394" xr:uid="{00000000-0005-0000-0000-00007B010000}"/>
    <cellStyle name="Input 2 2 2 4" xfId="395" xr:uid="{00000000-0005-0000-0000-00007C010000}"/>
    <cellStyle name="Input 2 2 3" xfId="396" xr:uid="{00000000-0005-0000-0000-00007D010000}"/>
    <cellStyle name="Input 2 2 3 2" xfId="397" xr:uid="{00000000-0005-0000-0000-00007E010000}"/>
    <cellStyle name="Input 2 2 3 3" xfId="398" xr:uid="{00000000-0005-0000-0000-00007F010000}"/>
    <cellStyle name="Input 2 2 4" xfId="399" xr:uid="{00000000-0005-0000-0000-000080010000}"/>
    <cellStyle name="Input 2 2 5" xfId="400" xr:uid="{00000000-0005-0000-0000-000081010000}"/>
    <cellStyle name="Input 2 3" xfId="401" xr:uid="{00000000-0005-0000-0000-000082010000}"/>
    <cellStyle name="Input 2 3 2" xfId="402" xr:uid="{00000000-0005-0000-0000-000083010000}"/>
    <cellStyle name="Input 2 3 2 2" xfId="403" xr:uid="{00000000-0005-0000-0000-000084010000}"/>
    <cellStyle name="Input 2 3 2 3" xfId="404" xr:uid="{00000000-0005-0000-0000-000085010000}"/>
    <cellStyle name="Input 2 3 3" xfId="405" xr:uid="{00000000-0005-0000-0000-000086010000}"/>
    <cellStyle name="Input 2 3 4" xfId="406" xr:uid="{00000000-0005-0000-0000-000087010000}"/>
    <cellStyle name="Input 2 4" xfId="407" xr:uid="{00000000-0005-0000-0000-000088010000}"/>
    <cellStyle name="Input 2 5" xfId="408" xr:uid="{00000000-0005-0000-0000-000089010000}"/>
    <cellStyle name="Input 2 5 2" xfId="409" xr:uid="{00000000-0005-0000-0000-00008A010000}"/>
    <cellStyle name="Input 2 5 3" xfId="410" xr:uid="{00000000-0005-0000-0000-00008B010000}"/>
    <cellStyle name="Input 2 6" xfId="411" xr:uid="{00000000-0005-0000-0000-00008C010000}"/>
    <cellStyle name="Input 2 7" xfId="412" xr:uid="{00000000-0005-0000-0000-00008D010000}"/>
    <cellStyle name="Input 3" xfId="413" xr:uid="{00000000-0005-0000-0000-00008E010000}"/>
    <cellStyle name="Input 3 2" xfId="414" xr:uid="{00000000-0005-0000-0000-00008F010000}"/>
    <cellStyle name="Input 3 2 2" xfId="415" xr:uid="{00000000-0005-0000-0000-000090010000}"/>
    <cellStyle name="Input 3 2 2 2" xfId="416" xr:uid="{00000000-0005-0000-0000-000091010000}"/>
    <cellStyle name="Input 3 2 2 3" xfId="417" xr:uid="{00000000-0005-0000-0000-000092010000}"/>
    <cellStyle name="Input 3 2 3" xfId="418" xr:uid="{00000000-0005-0000-0000-000093010000}"/>
    <cellStyle name="Input 3 2 4" xfId="419" xr:uid="{00000000-0005-0000-0000-000094010000}"/>
    <cellStyle name="Input 3 3" xfId="420" xr:uid="{00000000-0005-0000-0000-000095010000}"/>
    <cellStyle name="Input 3 3 2" xfId="421" xr:uid="{00000000-0005-0000-0000-000096010000}"/>
    <cellStyle name="Input 3 3 3" xfId="422" xr:uid="{00000000-0005-0000-0000-000097010000}"/>
    <cellStyle name="Input 3 4" xfId="423" xr:uid="{00000000-0005-0000-0000-000098010000}"/>
    <cellStyle name="Input 3 5" xfId="424" xr:uid="{00000000-0005-0000-0000-000099010000}"/>
    <cellStyle name="Input 4" xfId="425" xr:uid="{00000000-0005-0000-0000-00009A010000}"/>
    <cellStyle name="Input 4 2" xfId="426" xr:uid="{00000000-0005-0000-0000-00009B010000}"/>
    <cellStyle name="Input 4 2 2" xfId="427" xr:uid="{00000000-0005-0000-0000-00009C010000}"/>
    <cellStyle name="Input 4 2 3" xfId="428" xr:uid="{00000000-0005-0000-0000-00009D010000}"/>
    <cellStyle name="Input 4 3" xfId="429" xr:uid="{00000000-0005-0000-0000-00009E010000}"/>
    <cellStyle name="Input 4 4" xfId="430" xr:uid="{00000000-0005-0000-0000-00009F010000}"/>
    <cellStyle name="Input 5" xfId="431" xr:uid="{00000000-0005-0000-0000-0000A0010000}"/>
    <cellStyle name="Input 5 2" xfId="432" xr:uid="{00000000-0005-0000-0000-0000A1010000}"/>
    <cellStyle name="Input 5 3" xfId="433" xr:uid="{00000000-0005-0000-0000-0000A2010000}"/>
    <cellStyle name="Linked Cell 2" xfId="434" xr:uid="{00000000-0005-0000-0000-0000A3010000}"/>
    <cellStyle name="Linked Cell 2 2" xfId="435" xr:uid="{00000000-0005-0000-0000-0000A4010000}"/>
    <cellStyle name="Linked Cell 3" xfId="436" xr:uid="{00000000-0005-0000-0000-0000A5010000}"/>
    <cellStyle name="Linked Cell 4" xfId="437" xr:uid="{00000000-0005-0000-0000-0000A6010000}"/>
    <cellStyle name="Neutral 2" xfId="438" xr:uid="{00000000-0005-0000-0000-0000A7010000}"/>
    <cellStyle name="Neutral 2 2" xfId="439" xr:uid="{00000000-0005-0000-0000-0000A8010000}"/>
    <cellStyle name="Neutral 3" xfId="440" xr:uid="{00000000-0005-0000-0000-0000A9010000}"/>
    <cellStyle name="Neutral 4" xfId="441" xr:uid="{00000000-0005-0000-0000-0000AA010000}"/>
    <cellStyle name="Normal" xfId="0" builtinId="0"/>
    <cellStyle name="Normal 10" xfId="442" xr:uid="{00000000-0005-0000-0000-0000AC010000}"/>
    <cellStyle name="Normal 10 2" xfId="443" xr:uid="{00000000-0005-0000-0000-0000AD010000}"/>
    <cellStyle name="Normal 10 2 2" xfId="444" xr:uid="{00000000-0005-0000-0000-0000AE010000}"/>
    <cellStyle name="Normal 10 2 2 2" xfId="445" xr:uid="{00000000-0005-0000-0000-0000AF010000}"/>
    <cellStyle name="Normal 10 2 2 2 2" xfId="446" xr:uid="{00000000-0005-0000-0000-0000B0010000}"/>
    <cellStyle name="Normal 10 2 2 3" xfId="447" xr:uid="{00000000-0005-0000-0000-0000B1010000}"/>
    <cellStyle name="Normal 10 2 3" xfId="448" xr:uid="{00000000-0005-0000-0000-0000B2010000}"/>
    <cellStyle name="Normal 10 2 3 2" xfId="449" xr:uid="{00000000-0005-0000-0000-0000B3010000}"/>
    <cellStyle name="Normal 10 2 4" xfId="450" xr:uid="{00000000-0005-0000-0000-0000B4010000}"/>
    <cellStyle name="Normal 10 3" xfId="451" xr:uid="{00000000-0005-0000-0000-0000B5010000}"/>
    <cellStyle name="Normal 10 3 2" xfId="452" xr:uid="{00000000-0005-0000-0000-0000B6010000}"/>
    <cellStyle name="Normal 10 3 2 2" xfId="453" xr:uid="{00000000-0005-0000-0000-0000B7010000}"/>
    <cellStyle name="Normal 10 3 3" xfId="454" xr:uid="{00000000-0005-0000-0000-0000B8010000}"/>
    <cellStyle name="Normal 10 4" xfId="455" xr:uid="{00000000-0005-0000-0000-0000B9010000}"/>
    <cellStyle name="Normal 10 4 2" xfId="456" xr:uid="{00000000-0005-0000-0000-0000BA010000}"/>
    <cellStyle name="Normal 10 4 2 2" xfId="457" xr:uid="{00000000-0005-0000-0000-0000BB010000}"/>
    <cellStyle name="Normal 10 4 3" xfId="458" xr:uid="{00000000-0005-0000-0000-0000BC010000}"/>
    <cellStyle name="Normal 10 5" xfId="459" xr:uid="{00000000-0005-0000-0000-0000BD010000}"/>
    <cellStyle name="Normal 10 5 2" xfId="460" xr:uid="{00000000-0005-0000-0000-0000BE010000}"/>
    <cellStyle name="Normal 10 5 2 2" xfId="461" xr:uid="{00000000-0005-0000-0000-0000BF010000}"/>
    <cellStyle name="Normal 10 5 3" xfId="462" xr:uid="{00000000-0005-0000-0000-0000C0010000}"/>
    <cellStyle name="Normal 10 6" xfId="463" xr:uid="{00000000-0005-0000-0000-0000C1010000}"/>
    <cellStyle name="Normal 10 6 2" xfId="464" xr:uid="{00000000-0005-0000-0000-0000C2010000}"/>
    <cellStyle name="Normal 10 7" xfId="465" xr:uid="{00000000-0005-0000-0000-0000C3010000}"/>
    <cellStyle name="Normal 11" xfId="466" xr:uid="{00000000-0005-0000-0000-0000C4010000}"/>
    <cellStyle name="Normal 12" xfId="467" xr:uid="{00000000-0005-0000-0000-0000C5010000}"/>
    <cellStyle name="Normal 12 2" xfId="468" xr:uid="{00000000-0005-0000-0000-0000C6010000}"/>
    <cellStyle name="Normal 13" xfId="469" xr:uid="{00000000-0005-0000-0000-0000C7010000}"/>
    <cellStyle name="Normal 13 2" xfId="470" xr:uid="{00000000-0005-0000-0000-0000C8010000}"/>
    <cellStyle name="Normal 13 3" xfId="471" xr:uid="{00000000-0005-0000-0000-0000C9010000}"/>
    <cellStyle name="Normal 14" xfId="472" xr:uid="{00000000-0005-0000-0000-0000CA010000}"/>
    <cellStyle name="Normal 15" xfId="473" xr:uid="{00000000-0005-0000-0000-0000CB010000}"/>
    <cellStyle name="Normal 15 2" xfId="474" xr:uid="{00000000-0005-0000-0000-0000CC010000}"/>
    <cellStyle name="Normal 15 3" xfId="475" xr:uid="{00000000-0005-0000-0000-0000CD010000}"/>
    <cellStyle name="Normal 16" xfId="476" xr:uid="{00000000-0005-0000-0000-0000CE010000}"/>
    <cellStyle name="Normal 17" xfId="477" xr:uid="{00000000-0005-0000-0000-0000CF010000}"/>
    <cellStyle name="Normal 17 2" xfId="849" xr:uid="{00000000-0005-0000-0000-0000D0010000}"/>
    <cellStyle name="Normal 18" xfId="478" xr:uid="{00000000-0005-0000-0000-0000D1010000}"/>
    <cellStyle name="Normal 19" xfId="479" xr:uid="{00000000-0005-0000-0000-0000D2010000}"/>
    <cellStyle name="Normal 2" xfId="12" xr:uid="{00000000-0005-0000-0000-0000D3010000}"/>
    <cellStyle name="Normal 2 2" xfId="13" xr:uid="{00000000-0005-0000-0000-0000D4010000}"/>
    <cellStyle name="Normal 2 2 2" xfId="481" xr:uid="{00000000-0005-0000-0000-0000D5010000}"/>
    <cellStyle name="Normal 2 2 3" xfId="482" xr:uid="{00000000-0005-0000-0000-0000D6010000}"/>
    <cellStyle name="Normal 2 2 4" xfId="480" xr:uid="{00000000-0005-0000-0000-0000D7010000}"/>
    <cellStyle name="Normal 2 3" xfId="29" xr:uid="{00000000-0005-0000-0000-0000D8010000}"/>
    <cellStyle name="Normal 2 3 2" xfId="483" xr:uid="{00000000-0005-0000-0000-0000D9010000}"/>
    <cellStyle name="Normal 2 4" xfId="484" xr:uid="{00000000-0005-0000-0000-0000DA010000}"/>
    <cellStyle name="Normal 2 4 2" xfId="485" xr:uid="{00000000-0005-0000-0000-0000DB010000}"/>
    <cellStyle name="Normal 2 5" xfId="486" xr:uid="{00000000-0005-0000-0000-0000DC010000}"/>
    <cellStyle name="Normal 2 6" xfId="487" xr:uid="{00000000-0005-0000-0000-0000DD010000}"/>
    <cellStyle name="Normal 2 7" xfId="856" xr:uid="{00000000-0005-0000-0000-0000DE010000}"/>
    <cellStyle name="Normal 2_SC IP analytical dataset summary part 1 2011-01-29" xfId="488" xr:uid="{00000000-0005-0000-0000-0000DF010000}"/>
    <cellStyle name="Normal 20" xfId="846" xr:uid="{00000000-0005-0000-0000-0000E0010000}"/>
    <cellStyle name="Normal 21" xfId="847" xr:uid="{00000000-0005-0000-0000-0000E1010000}"/>
    <cellStyle name="Normal 22" xfId="848" xr:uid="{00000000-0005-0000-0000-0000E2010000}"/>
    <cellStyle name="Normal 23" xfId="850" xr:uid="{00000000-0005-0000-0000-0000E3010000}"/>
    <cellStyle name="Normal 24" xfId="853" xr:uid="{00000000-0005-0000-0000-0000E4010000}"/>
    <cellStyle name="Normal 25" xfId="857" xr:uid="{00000000-0005-0000-0000-0000E5010000}"/>
    <cellStyle name="Normal 3" xfId="14" xr:uid="{00000000-0005-0000-0000-0000E6010000}"/>
    <cellStyle name="Normal 3 10" xfId="489" xr:uid="{00000000-0005-0000-0000-0000E7010000}"/>
    <cellStyle name="Normal 3 2" xfId="30" xr:uid="{00000000-0005-0000-0000-0000E8010000}"/>
    <cellStyle name="Normal 3 2 2" xfId="490" xr:uid="{00000000-0005-0000-0000-0000E9010000}"/>
    <cellStyle name="Normal 3 3" xfId="491" xr:uid="{00000000-0005-0000-0000-0000EA010000}"/>
    <cellStyle name="Normal 3 3 2" xfId="492" xr:uid="{00000000-0005-0000-0000-0000EB010000}"/>
    <cellStyle name="Normal 3 3 2 2" xfId="493" xr:uid="{00000000-0005-0000-0000-0000EC010000}"/>
    <cellStyle name="Normal 3 3 2 2 2" xfId="494" xr:uid="{00000000-0005-0000-0000-0000ED010000}"/>
    <cellStyle name="Normal 3 3 2 3" xfId="495" xr:uid="{00000000-0005-0000-0000-0000EE010000}"/>
    <cellStyle name="Normal 3 3 3" xfId="496" xr:uid="{00000000-0005-0000-0000-0000EF010000}"/>
    <cellStyle name="Normal 3 3 3 2" xfId="497" xr:uid="{00000000-0005-0000-0000-0000F0010000}"/>
    <cellStyle name="Normal 3 3 4" xfId="498" xr:uid="{00000000-0005-0000-0000-0000F1010000}"/>
    <cellStyle name="Normal 3 4" xfId="499" xr:uid="{00000000-0005-0000-0000-0000F2010000}"/>
    <cellStyle name="Normal 3 4 2" xfId="500" xr:uid="{00000000-0005-0000-0000-0000F3010000}"/>
    <cellStyle name="Normal 3 4 2 2" xfId="501" xr:uid="{00000000-0005-0000-0000-0000F4010000}"/>
    <cellStyle name="Normal 3 4 3" xfId="502" xr:uid="{00000000-0005-0000-0000-0000F5010000}"/>
    <cellStyle name="Normal 3 5" xfId="503" xr:uid="{00000000-0005-0000-0000-0000F6010000}"/>
    <cellStyle name="Normal 3 5 2" xfId="504" xr:uid="{00000000-0005-0000-0000-0000F7010000}"/>
    <cellStyle name="Normal 3 5 2 2" xfId="505" xr:uid="{00000000-0005-0000-0000-0000F8010000}"/>
    <cellStyle name="Normal 3 5 3" xfId="506" xr:uid="{00000000-0005-0000-0000-0000F9010000}"/>
    <cellStyle name="Normal 3 6" xfId="507" xr:uid="{00000000-0005-0000-0000-0000FA010000}"/>
    <cellStyle name="Normal 3 6 2" xfId="508" xr:uid="{00000000-0005-0000-0000-0000FB010000}"/>
    <cellStyle name="Normal 3 6 2 2" xfId="509" xr:uid="{00000000-0005-0000-0000-0000FC010000}"/>
    <cellStyle name="Normal 3 6 3" xfId="510" xr:uid="{00000000-0005-0000-0000-0000FD010000}"/>
    <cellStyle name="Normal 3 7" xfId="511" xr:uid="{00000000-0005-0000-0000-0000FE010000}"/>
    <cellStyle name="Normal 3 7 2" xfId="512" xr:uid="{00000000-0005-0000-0000-0000FF010000}"/>
    <cellStyle name="Normal 3 8" xfId="513" xr:uid="{00000000-0005-0000-0000-000000020000}"/>
    <cellStyle name="Normal 3 9" xfId="514" xr:uid="{00000000-0005-0000-0000-000001020000}"/>
    <cellStyle name="Normal 3_Sheet1" xfId="515" xr:uid="{00000000-0005-0000-0000-000002020000}"/>
    <cellStyle name="Normal 32" xfId="516" xr:uid="{00000000-0005-0000-0000-000003020000}"/>
    <cellStyle name="Normal 34" xfId="517" xr:uid="{00000000-0005-0000-0000-000004020000}"/>
    <cellStyle name="Normal 4" xfId="26" xr:uid="{00000000-0005-0000-0000-000005020000}"/>
    <cellStyle name="Normal 4 2" xfId="519" xr:uid="{00000000-0005-0000-0000-000006020000}"/>
    <cellStyle name="Normal 4 3" xfId="520" xr:uid="{00000000-0005-0000-0000-000007020000}"/>
    <cellStyle name="Normal 4 3 2" xfId="521" xr:uid="{00000000-0005-0000-0000-000008020000}"/>
    <cellStyle name="Normal 4 4" xfId="522" xr:uid="{00000000-0005-0000-0000-000009020000}"/>
    <cellStyle name="Normal 4 4 2" xfId="523" xr:uid="{00000000-0005-0000-0000-00000A020000}"/>
    <cellStyle name="Normal 4 5" xfId="518" xr:uid="{00000000-0005-0000-0000-00000B020000}"/>
    <cellStyle name="Normal 5" xfId="15" xr:uid="{00000000-0005-0000-0000-00000C020000}"/>
    <cellStyle name="Normal 5 2" xfId="524" xr:uid="{00000000-0005-0000-0000-00000D020000}"/>
    <cellStyle name="Normal 5 2 2" xfId="525" xr:uid="{00000000-0005-0000-0000-00000E020000}"/>
    <cellStyle name="Normal 5 2 2 2" xfId="526" xr:uid="{00000000-0005-0000-0000-00000F020000}"/>
    <cellStyle name="Normal 5 2 2 2 2" xfId="527" xr:uid="{00000000-0005-0000-0000-000010020000}"/>
    <cellStyle name="Normal 5 2 2 3" xfId="528" xr:uid="{00000000-0005-0000-0000-000011020000}"/>
    <cellStyle name="Normal 5 2 3" xfId="529" xr:uid="{00000000-0005-0000-0000-000012020000}"/>
    <cellStyle name="Normal 5 2 3 2" xfId="530" xr:uid="{00000000-0005-0000-0000-000013020000}"/>
    <cellStyle name="Normal 5 2 4" xfId="531" xr:uid="{00000000-0005-0000-0000-000014020000}"/>
    <cellStyle name="Normal 5 3" xfId="532" xr:uid="{00000000-0005-0000-0000-000015020000}"/>
    <cellStyle name="Normal 5 3 2" xfId="533" xr:uid="{00000000-0005-0000-0000-000016020000}"/>
    <cellStyle name="Normal 5 3 2 2" xfId="534" xr:uid="{00000000-0005-0000-0000-000017020000}"/>
    <cellStyle name="Normal 5 3 3" xfId="535" xr:uid="{00000000-0005-0000-0000-000018020000}"/>
    <cellStyle name="Normal 5 4" xfId="536" xr:uid="{00000000-0005-0000-0000-000019020000}"/>
    <cellStyle name="Normal 5 4 2" xfId="537" xr:uid="{00000000-0005-0000-0000-00001A020000}"/>
    <cellStyle name="Normal 5 4 2 2" xfId="538" xr:uid="{00000000-0005-0000-0000-00001B020000}"/>
    <cellStyle name="Normal 5 4 3" xfId="539" xr:uid="{00000000-0005-0000-0000-00001C020000}"/>
    <cellStyle name="Normal 5 5" xfId="540" xr:uid="{00000000-0005-0000-0000-00001D020000}"/>
    <cellStyle name="Normal 5 5 2" xfId="541" xr:uid="{00000000-0005-0000-0000-00001E020000}"/>
    <cellStyle name="Normal 5 5 2 2" xfId="542" xr:uid="{00000000-0005-0000-0000-00001F020000}"/>
    <cellStyle name="Normal 5 5 3" xfId="543" xr:uid="{00000000-0005-0000-0000-000020020000}"/>
    <cellStyle name="Normal 5 6" xfId="544" xr:uid="{00000000-0005-0000-0000-000021020000}"/>
    <cellStyle name="Normal 5 6 2" xfId="545" xr:uid="{00000000-0005-0000-0000-000022020000}"/>
    <cellStyle name="Normal 5 7" xfId="546" xr:uid="{00000000-0005-0000-0000-000023020000}"/>
    <cellStyle name="Normal 5 8" xfId="547" xr:uid="{00000000-0005-0000-0000-000024020000}"/>
    <cellStyle name="Normal 5 9" xfId="548" xr:uid="{00000000-0005-0000-0000-000025020000}"/>
    <cellStyle name="Normal 6" xfId="32" xr:uid="{00000000-0005-0000-0000-000026020000}"/>
    <cellStyle name="Normal 6 2" xfId="550" xr:uid="{00000000-0005-0000-0000-000027020000}"/>
    <cellStyle name="Normal 6 2 2" xfId="551" xr:uid="{00000000-0005-0000-0000-000028020000}"/>
    <cellStyle name="Normal 6 2 2 2" xfId="552" xr:uid="{00000000-0005-0000-0000-000029020000}"/>
    <cellStyle name="Normal 6 2 2 2 2" xfId="553" xr:uid="{00000000-0005-0000-0000-00002A020000}"/>
    <cellStyle name="Normal 6 2 2 3" xfId="554" xr:uid="{00000000-0005-0000-0000-00002B020000}"/>
    <cellStyle name="Normal 6 2 3" xfId="555" xr:uid="{00000000-0005-0000-0000-00002C020000}"/>
    <cellStyle name="Normal 6 2 3 2" xfId="556" xr:uid="{00000000-0005-0000-0000-00002D020000}"/>
    <cellStyle name="Normal 6 2 4" xfId="557" xr:uid="{00000000-0005-0000-0000-00002E020000}"/>
    <cellStyle name="Normal 6 3" xfId="558" xr:uid="{00000000-0005-0000-0000-00002F020000}"/>
    <cellStyle name="Normal 6 3 2" xfId="559" xr:uid="{00000000-0005-0000-0000-000030020000}"/>
    <cellStyle name="Normal 6 3 2 2" xfId="560" xr:uid="{00000000-0005-0000-0000-000031020000}"/>
    <cellStyle name="Normal 6 3 3" xfId="561" xr:uid="{00000000-0005-0000-0000-000032020000}"/>
    <cellStyle name="Normal 6 4" xfId="562" xr:uid="{00000000-0005-0000-0000-000033020000}"/>
    <cellStyle name="Normal 6 4 2" xfId="563" xr:uid="{00000000-0005-0000-0000-000034020000}"/>
    <cellStyle name="Normal 6 4 2 2" xfId="564" xr:uid="{00000000-0005-0000-0000-000035020000}"/>
    <cellStyle name="Normal 6 4 3" xfId="565" xr:uid="{00000000-0005-0000-0000-000036020000}"/>
    <cellStyle name="Normal 6 5" xfId="566" xr:uid="{00000000-0005-0000-0000-000037020000}"/>
    <cellStyle name="Normal 6 5 2" xfId="567" xr:uid="{00000000-0005-0000-0000-000038020000}"/>
    <cellStyle name="Normal 6 5 2 2" xfId="568" xr:uid="{00000000-0005-0000-0000-000039020000}"/>
    <cellStyle name="Normal 6 5 3" xfId="569" xr:uid="{00000000-0005-0000-0000-00003A020000}"/>
    <cellStyle name="Normal 6 6" xfId="570" xr:uid="{00000000-0005-0000-0000-00003B020000}"/>
    <cellStyle name="Normal 6 6 2" xfId="571" xr:uid="{00000000-0005-0000-0000-00003C020000}"/>
    <cellStyle name="Normal 6 7" xfId="572" xr:uid="{00000000-0005-0000-0000-00003D020000}"/>
    <cellStyle name="Normal 6 8" xfId="549" xr:uid="{00000000-0005-0000-0000-00003E020000}"/>
    <cellStyle name="Normal 7" xfId="573" xr:uid="{00000000-0005-0000-0000-00003F020000}"/>
    <cellStyle name="Normal 7 2" xfId="574" xr:uid="{00000000-0005-0000-0000-000040020000}"/>
    <cellStyle name="Normal 7 2 2" xfId="575" xr:uid="{00000000-0005-0000-0000-000041020000}"/>
    <cellStyle name="Normal 7 2 2 2" xfId="576" xr:uid="{00000000-0005-0000-0000-000042020000}"/>
    <cellStyle name="Normal 7 2 2 2 2" xfId="577" xr:uid="{00000000-0005-0000-0000-000043020000}"/>
    <cellStyle name="Normal 7 2 2 3" xfId="578" xr:uid="{00000000-0005-0000-0000-000044020000}"/>
    <cellStyle name="Normal 7 2 3" xfId="579" xr:uid="{00000000-0005-0000-0000-000045020000}"/>
    <cellStyle name="Normal 7 2 3 2" xfId="580" xr:uid="{00000000-0005-0000-0000-000046020000}"/>
    <cellStyle name="Normal 7 2 4" xfId="581" xr:uid="{00000000-0005-0000-0000-000047020000}"/>
    <cellStyle name="Normal 7 3" xfId="582" xr:uid="{00000000-0005-0000-0000-000048020000}"/>
    <cellStyle name="Normal 7 3 2" xfId="583" xr:uid="{00000000-0005-0000-0000-000049020000}"/>
    <cellStyle name="Normal 7 3 2 2" xfId="584" xr:uid="{00000000-0005-0000-0000-00004A020000}"/>
    <cellStyle name="Normal 7 3 3" xfId="585" xr:uid="{00000000-0005-0000-0000-00004B020000}"/>
    <cellStyle name="Normal 7 4" xfId="586" xr:uid="{00000000-0005-0000-0000-00004C020000}"/>
    <cellStyle name="Normal 7 4 2" xfId="587" xr:uid="{00000000-0005-0000-0000-00004D020000}"/>
    <cellStyle name="Normal 7 4 2 2" xfId="588" xr:uid="{00000000-0005-0000-0000-00004E020000}"/>
    <cellStyle name="Normal 7 4 3" xfId="589" xr:uid="{00000000-0005-0000-0000-00004F020000}"/>
    <cellStyle name="Normal 7 5" xfId="590" xr:uid="{00000000-0005-0000-0000-000050020000}"/>
    <cellStyle name="Normal 7 5 2" xfId="591" xr:uid="{00000000-0005-0000-0000-000051020000}"/>
    <cellStyle name="Normal 7 5 2 2" xfId="592" xr:uid="{00000000-0005-0000-0000-000052020000}"/>
    <cellStyle name="Normal 7 5 3" xfId="593" xr:uid="{00000000-0005-0000-0000-000053020000}"/>
    <cellStyle name="Normal 7 6" xfId="594" xr:uid="{00000000-0005-0000-0000-000054020000}"/>
    <cellStyle name="Normal 7 6 2" xfId="595" xr:uid="{00000000-0005-0000-0000-000055020000}"/>
    <cellStyle name="Normal 7 7" xfId="596" xr:uid="{00000000-0005-0000-0000-000056020000}"/>
    <cellStyle name="Normal 8" xfId="597" xr:uid="{00000000-0005-0000-0000-000057020000}"/>
    <cellStyle name="Normal 8 2" xfId="598" xr:uid="{00000000-0005-0000-0000-000058020000}"/>
    <cellStyle name="Normal 8 2 2" xfId="599" xr:uid="{00000000-0005-0000-0000-000059020000}"/>
    <cellStyle name="Normal 8 2 2 2" xfId="600" xr:uid="{00000000-0005-0000-0000-00005A020000}"/>
    <cellStyle name="Normal 8 2 2 2 2" xfId="601" xr:uid="{00000000-0005-0000-0000-00005B020000}"/>
    <cellStyle name="Normal 8 2 2 3" xfId="602" xr:uid="{00000000-0005-0000-0000-00005C020000}"/>
    <cellStyle name="Normal 8 2 3" xfId="603" xr:uid="{00000000-0005-0000-0000-00005D020000}"/>
    <cellStyle name="Normal 8 2 3 2" xfId="604" xr:uid="{00000000-0005-0000-0000-00005E020000}"/>
    <cellStyle name="Normal 8 2 4" xfId="605" xr:uid="{00000000-0005-0000-0000-00005F020000}"/>
    <cellStyle name="Normal 8 3" xfId="606" xr:uid="{00000000-0005-0000-0000-000060020000}"/>
    <cellStyle name="Normal 8 3 2" xfId="607" xr:uid="{00000000-0005-0000-0000-000061020000}"/>
    <cellStyle name="Normal 8 3 2 2" xfId="608" xr:uid="{00000000-0005-0000-0000-000062020000}"/>
    <cellStyle name="Normal 8 3 3" xfId="609" xr:uid="{00000000-0005-0000-0000-000063020000}"/>
    <cellStyle name="Normal 8 4" xfId="610" xr:uid="{00000000-0005-0000-0000-000064020000}"/>
    <cellStyle name="Normal 8 4 2" xfId="611" xr:uid="{00000000-0005-0000-0000-000065020000}"/>
    <cellStyle name="Normal 8 4 2 2" xfId="612" xr:uid="{00000000-0005-0000-0000-000066020000}"/>
    <cellStyle name="Normal 8 4 3" xfId="613" xr:uid="{00000000-0005-0000-0000-000067020000}"/>
    <cellStyle name="Normal 8 5" xfId="614" xr:uid="{00000000-0005-0000-0000-000068020000}"/>
    <cellStyle name="Normal 8 5 2" xfId="615" xr:uid="{00000000-0005-0000-0000-000069020000}"/>
    <cellStyle name="Normal 8 5 2 2" xfId="616" xr:uid="{00000000-0005-0000-0000-00006A020000}"/>
    <cellStyle name="Normal 8 5 3" xfId="617" xr:uid="{00000000-0005-0000-0000-00006B020000}"/>
    <cellStyle name="Normal 8 6" xfId="618" xr:uid="{00000000-0005-0000-0000-00006C020000}"/>
    <cellStyle name="Normal 8 6 2" xfId="619" xr:uid="{00000000-0005-0000-0000-00006D020000}"/>
    <cellStyle name="Normal 8 7" xfId="620" xr:uid="{00000000-0005-0000-0000-00006E020000}"/>
    <cellStyle name="Normal 9" xfId="621" xr:uid="{00000000-0005-0000-0000-00006F020000}"/>
    <cellStyle name="Normal 9 2" xfId="622" xr:uid="{00000000-0005-0000-0000-000070020000}"/>
    <cellStyle name="Normal 9 2 2" xfId="623" xr:uid="{00000000-0005-0000-0000-000071020000}"/>
    <cellStyle name="Normal 9 2 2 2" xfId="624" xr:uid="{00000000-0005-0000-0000-000072020000}"/>
    <cellStyle name="Normal 9 2 2 2 2" xfId="625" xr:uid="{00000000-0005-0000-0000-000073020000}"/>
    <cellStyle name="Normal 9 2 2 3" xfId="626" xr:uid="{00000000-0005-0000-0000-000074020000}"/>
    <cellStyle name="Normal 9 2 3" xfId="627" xr:uid="{00000000-0005-0000-0000-000075020000}"/>
    <cellStyle name="Normal 9 2 3 2" xfId="628" xr:uid="{00000000-0005-0000-0000-000076020000}"/>
    <cellStyle name="Normal 9 2 4" xfId="629" xr:uid="{00000000-0005-0000-0000-000077020000}"/>
    <cellStyle name="Normal 9 3" xfId="630" xr:uid="{00000000-0005-0000-0000-000078020000}"/>
    <cellStyle name="Normal 9 3 2" xfId="631" xr:uid="{00000000-0005-0000-0000-000079020000}"/>
    <cellStyle name="Normal 9 3 2 2" xfId="632" xr:uid="{00000000-0005-0000-0000-00007A020000}"/>
    <cellStyle name="Normal 9 3 3" xfId="633" xr:uid="{00000000-0005-0000-0000-00007B020000}"/>
    <cellStyle name="Normal 9 4" xfId="634" xr:uid="{00000000-0005-0000-0000-00007C020000}"/>
    <cellStyle name="Normal 9 4 2" xfId="635" xr:uid="{00000000-0005-0000-0000-00007D020000}"/>
    <cellStyle name="Normal 9 4 2 2" xfId="636" xr:uid="{00000000-0005-0000-0000-00007E020000}"/>
    <cellStyle name="Normal 9 4 3" xfId="637" xr:uid="{00000000-0005-0000-0000-00007F020000}"/>
    <cellStyle name="Normal 9 5" xfId="638" xr:uid="{00000000-0005-0000-0000-000080020000}"/>
    <cellStyle name="Normal 9 5 2" xfId="639" xr:uid="{00000000-0005-0000-0000-000081020000}"/>
    <cellStyle name="Normal 9 5 2 2" xfId="640" xr:uid="{00000000-0005-0000-0000-000082020000}"/>
    <cellStyle name="Normal 9 5 3" xfId="641" xr:uid="{00000000-0005-0000-0000-000083020000}"/>
    <cellStyle name="Normal 9 6" xfId="642" xr:uid="{00000000-0005-0000-0000-000084020000}"/>
    <cellStyle name="Normal 9 6 2" xfId="643" xr:uid="{00000000-0005-0000-0000-000085020000}"/>
    <cellStyle name="Normal 9 7" xfId="644" xr:uid="{00000000-0005-0000-0000-000086020000}"/>
    <cellStyle name="Normal_DRG table" xfId="16" xr:uid="{00000000-0005-0000-0000-000087020000}"/>
    <cellStyle name="Normal_Sheet1" xfId="17" xr:uid="{00000000-0005-0000-0000-000088020000}"/>
    <cellStyle name="Note 2" xfId="645" xr:uid="{00000000-0005-0000-0000-000089020000}"/>
    <cellStyle name="Note 2 2" xfId="646" xr:uid="{00000000-0005-0000-0000-00008A020000}"/>
    <cellStyle name="Note 2 2 2" xfId="647" xr:uid="{00000000-0005-0000-0000-00008B020000}"/>
    <cellStyle name="Note 2 2 2 2" xfId="648" xr:uid="{00000000-0005-0000-0000-00008C020000}"/>
    <cellStyle name="Note 2 2 2 2 2" xfId="649" xr:uid="{00000000-0005-0000-0000-00008D020000}"/>
    <cellStyle name="Note 2 2 2 2 3" xfId="650" xr:uid="{00000000-0005-0000-0000-00008E020000}"/>
    <cellStyle name="Note 2 2 2 3" xfId="651" xr:uid="{00000000-0005-0000-0000-00008F020000}"/>
    <cellStyle name="Note 2 2 2 4" xfId="652" xr:uid="{00000000-0005-0000-0000-000090020000}"/>
    <cellStyle name="Note 2 2 3" xfId="653" xr:uid="{00000000-0005-0000-0000-000091020000}"/>
    <cellStyle name="Note 2 2 3 2" xfId="654" xr:uid="{00000000-0005-0000-0000-000092020000}"/>
    <cellStyle name="Note 2 2 3 3" xfId="655" xr:uid="{00000000-0005-0000-0000-000093020000}"/>
    <cellStyle name="Note 2 2 4" xfId="656" xr:uid="{00000000-0005-0000-0000-000094020000}"/>
    <cellStyle name="Note 2 2 5" xfId="657" xr:uid="{00000000-0005-0000-0000-000095020000}"/>
    <cellStyle name="Note 2 3" xfId="658" xr:uid="{00000000-0005-0000-0000-000096020000}"/>
    <cellStyle name="Note 2 3 2" xfId="659" xr:uid="{00000000-0005-0000-0000-000097020000}"/>
    <cellStyle name="Note 2 3 2 2" xfId="660" xr:uid="{00000000-0005-0000-0000-000098020000}"/>
    <cellStyle name="Note 2 3 2 3" xfId="661" xr:uid="{00000000-0005-0000-0000-000099020000}"/>
    <cellStyle name="Note 2 3 3" xfId="662" xr:uid="{00000000-0005-0000-0000-00009A020000}"/>
    <cellStyle name="Note 2 3 4" xfId="663" xr:uid="{00000000-0005-0000-0000-00009B020000}"/>
    <cellStyle name="Note 2 4" xfId="664" xr:uid="{00000000-0005-0000-0000-00009C020000}"/>
    <cellStyle name="Note 2 5" xfId="665" xr:uid="{00000000-0005-0000-0000-00009D020000}"/>
    <cellStyle name="Note 2 5 2" xfId="666" xr:uid="{00000000-0005-0000-0000-00009E020000}"/>
    <cellStyle name="Note 2 5 3" xfId="667" xr:uid="{00000000-0005-0000-0000-00009F020000}"/>
    <cellStyle name="Note 2 6" xfId="668" xr:uid="{00000000-0005-0000-0000-0000A0020000}"/>
    <cellStyle name="Note 2 7" xfId="669" xr:uid="{00000000-0005-0000-0000-0000A1020000}"/>
    <cellStyle name="Note 3" xfId="670" xr:uid="{00000000-0005-0000-0000-0000A2020000}"/>
    <cellStyle name="Note 3 2" xfId="671" xr:uid="{00000000-0005-0000-0000-0000A3020000}"/>
    <cellStyle name="Note 3 2 2" xfId="672" xr:uid="{00000000-0005-0000-0000-0000A4020000}"/>
    <cellStyle name="Note 3 2 2 2" xfId="673" xr:uid="{00000000-0005-0000-0000-0000A5020000}"/>
    <cellStyle name="Note 3 2 2 3" xfId="674" xr:uid="{00000000-0005-0000-0000-0000A6020000}"/>
    <cellStyle name="Note 3 2 3" xfId="675" xr:uid="{00000000-0005-0000-0000-0000A7020000}"/>
    <cellStyle name="Note 3 2 4" xfId="676" xr:uid="{00000000-0005-0000-0000-0000A8020000}"/>
    <cellStyle name="Note 3 3" xfId="677" xr:uid="{00000000-0005-0000-0000-0000A9020000}"/>
    <cellStyle name="Note 3 3 2" xfId="678" xr:uid="{00000000-0005-0000-0000-0000AA020000}"/>
    <cellStyle name="Note 3 3 3" xfId="679" xr:uid="{00000000-0005-0000-0000-0000AB020000}"/>
    <cellStyle name="Note 3 4" xfId="680" xr:uid="{00000000-0005-0000-0000-0000AC020000}"/>
    <cellStyle name="Note 3 5" xfId="681" xr:uid="{00000000-0005-0000-0000-0000AD020000}"/>
    <cellStyle name="Note 4" xfId="682" xr:uid="{00000000-0005-0000-0000-0000AE020000}"/>
    <cellStyle name="Note 4 2" xfId="683" xr:uid="{00000000-0005-0000-0000-0000AF020000}"/>
    <cellStyle name="Note 4 2 2" xfId="684" xr:uid="{00000000-0005-0000-0000-0000B0020000}"/>
    <cellStyle name="Note 4 2 3" xfId="685" xr:uid="{00000000-0005-0000-0000-0000B1020000}"/>
    <cellStyle name="Note 4 3" xfId="686" xr:uid="{00000000-0005-0000-0000-0000B2020000}"/>
    <cellStyle name="Note 4 4" xfId="687" xr:uid="{00000000-0005-0000-0000-0000B3020000}"/>
    <cellStyle name="Note 5" xfId="688" xr:uid="{00000000-0005-0000-0000-0000B4020000}"/>
    <cellStyle name="Note 5 2" xfId="689" xr:uid="{00000000-0005-0000-0000-0000B5020000}"/>
    <cellStyle name="Note 5 3" xfId="690" xr:uid="{00000000-0005-0000-0000-0000B6020000}"/>
    <cellStyle name="Output 2" xfId="691" xr:uid="{00000000-0005-0000-0000-0000B7020000}"/>
    <cellStyle name="Output 2 2" xfId="692" xr:uid="{00000000-0005-0000-0000-0000B8020000}"/>
    <cellStyle name="Output 2 2 2" xfId="693" xr:uid="{00000000-0005-0000-0000-0000B9020000}"/>
    <cellStyle name="Output 2 2 2 2" xfId="694" xr:uid="{00000000-0005-0000-0000-0000BA020000}"/>
    <cellStyle name="Output 2 2 2 2 2" xfId="695" xr:uid="{00000000-0005-0000-0000-0000BB020000}"/>
    <cellStyle name="Output 2 2 2 3" xfId="696" xr:uid="{00000000-0005-0000-0000-0000BC020000}"/>
    <cellStyle name="Output 2 2 2 4" xfId="697" xr:uid="{00000000-0005-0000-0000-0000BD020000}"/>
    <cellStyle name="Output 2 2 3" xfId="698" xr:uid="{00000000-0005-0000-0000-0000BE020000}"/>
    <cellStyle name="Output 2 2 3 2" xfId="699" xr:uid="{00000000-0005-0000-0000-0000BF020000}"/>
    <cellStyle name="Output 2 2 4" xfId="700" xr:uid="{00000000-0005-0000-0000-0000C0020000}"/>
    <cellStyle name="Output 2 2 5" xfId="701" xr:uid="{00000000-0005-0000-0000-0000C1020000}"/>
    <cellStyle name="Output 2 3" xfId="702" xr:uid="{00000000-0005-0000-0000-0000C2020000}"/>
    <cellStyle name="Output 2 3 2" xfId="703" xr:uid="{00000000-0005-0000-0000-0000C3020000}"/>
    <cellStyle name="Output 2 3 2 2" xfId="704" xr:uid="{00000000-0005-0000-0000-0000C4020000}"/>
    <cellStyle name="Output 2 3 3" xfId="705" xr:uid="{00000000-0005-0000-0000-0000C5020000}"/>
    <cellStyle name="Output 2 3 4" xfId="706" xr:uid="{00000000-0005-0000-0000-0000C6020000}"/>
    <cellStyle name="Output 2 4" xfId="707" xr:uid="{00000000-0005-0000-0000-0000C7020000}"/>
    <cellStyle name="Output 2 5" xfId="708" xr:uid="{00000000-0005-0000-0000-0000C8020000}"/>
    <cellStyle name="Output 2 5 2" xfId="709" xr:uid="{00000000-0005-0000-0000-0000C9020000}"/>
    <cellStyle name="Output 2 6" xfId="710" xr:uid="{00000000-0005-0000-0000-0000CA020000}"/>
    <cellStyle name="Output 2 7" xfId="711" xr:uid="{00000000-0005-0000-0000-0000CB020000}"/>
    <cellStyle name="Output 3" xfId="712" xr:uid="{00000000-0005-0000-0000-0000CC020000}"/>
    <cellStyle name="Output 3 2" xfId="713" xr:uid="{00000000-0005-0000-0000-0000CD020000}"/>
    <cellStyle name="Output 3 2 2" xfId="714" xr:uid="{00000000-0005-0000-0000-0000CE020000}"/>
    <cellStyle name="Output 3 2 2 2" xfId="715" xr:uid="{00000000-0005-0000-0000-0000CF020000}"/>
    <cellStyle name="Output 3 2 3" xfId="716" xr:uid="{00000000-0005-0000-0000-0000D0020000}"/>
    <cellStyle name="Output 3 2 4" xfId="717" xr:uid="{00000000-0005-0000-0000-0000D1020000}"/>
    <cellStyle name="Output 3 3" xfId="718" xr:uid="{00000000-0005-0000-0000-0000D2020000}"/>
    <cellStyle name="Output 3 3 2" xfId="719" xr:uid="{00000000-0005-0000-0000-0000D3020000}"/>
    <cellStyle name="Output 3 4" xfId="720" xr:uid="{00000000-0005-0000-0000-0000D4020000}"/>
    <cellStyle name="Output 3 5" xfId="721" xr:uid="{00000000-0005-0000-0000-0000D5020000}"/>
    <cellStyle name="Output 4" xfId="722" xr:uid="{00000000-0005-0000-0000-0000D6020000}"/>
    <cellStyle name="Output 4 2" xfId="723" xr:uid="{00000000-0005-0000-0000-0000D7020000}"/>
    <cellStyle name="Output 4 2 2" xfId="724" xr:uid="{00000000-0005-0000-0000-0000D8020000}"/>
    <cellStyle name="Output 4 3" xfId="725" xr:uid="{00000000-0005-0000-0000-0000D9020000}"/>
    <cellStyle name="Output 4 4" xfId="726" xr:uid="{00000000-0005-0000-0000-0000DA020000}"/>
    <cellStyle name="Output 5" xfId="727" xr:uid="{00000000-0005-0000-0000-0000DB020000}"/>
    <cellStyle name="Output 5 2" xfId="728" xr:uid="{00000000-0005-0000-0000-0000DC020000}"/>
    <cellStyle name="Percent" xfId="18" builtinId="5"/>
    <cellStyle name="Percent 2" xfId="19" xr:uid="{00000000-0005-0000-0000-0000DE020000}"/>
    <cellStyle name="Percent 2 10" xfId="729" xr:uid="{00000000-0005-0000-0000-0000DF020000}"/>
    <cellStyle name="Percent 2 2" xfId="20" xr:uid="{00000000-0005-0000-0000-0000E0020000}"/>
    <cellStyle name="Percent 2 2 2" xfId="731" xr:uid="{00000000-0005-0000-0000-0000E1020000}"/>
    <cellStyle name="Percent 2 2 3" xfId="730" xr:uid="{00000000-0005-0000-0000-0000E2020000}"/>
    <cellStyle name="Percent 2 3" xfId="31" xr:uid="{00000000-0005-0000-0000-0000E3020000}"/>
    <cellStyle name="Percent 2 3 2" xfId="733" xr:uid="{00000000-0005-0000-0000-0000E4020000}"/>
    <cellStyle name="Percent 2 3 2 2" xfId="734" xr:uid="{00000000-0005-0000-0000-0000E5020000}"/>
    <cellStyle name="Percent 2 3 2 2 2" xfId="735" xr:uid="{00000000-0005-0000-0000-0000E6020000}"/>
    <cellStyle name="Percent 2 3 2 3" xfId="736" xr:uid="{00000000-0005-0000-0000-0000E7020000}"/>
    <cellStyle name="Percent 2 3 3" xfId="737" xr:uid="{00000000-0005-0000-0000-0000E8020000}"/>
    <cellStyle name="Percent 2 3 3 2" xfId="738" xr:uid="{00000000-0005-0000-0000-0000E9020000}"/>
    <cellStyle name="Percent 2 3 4" xfId="739" xr:uid="{00000000-0005-0000-0000-0000EA020000}"/>
    <cellStyle name="Percent 2 3 5" xfId="732" xr:uid="{00000000-0005-0000-0000-0000EB020000}"/>
    <cellStyle name="Percent 2 4" xfId="740" xr:uid="{00000000-0005-0000-0000-0000EC020000}"/>
    <cellStyle name="Percent 2 4 2" xfId="741" xr:uid="{00000000-0005-0000-0000-0000ED020000}"/>
    <cellStyle name="Percent 2 4 2 2" xfId="742" xr:uid="{00000000-0005-0000-0000-0000EE020000}"/>
    <cellStyle name="Percent 2 4 3" xfId="743" xr:uid="{00000000-0005-0000-0000-0000EF020000}"/>
    <cellStyle name="Percent 2 5" xfId="744" xr:uid="{00000000-0005-0000-0000-0000F0020000}"/>
    <cellStyle name="Percent 2 5 2" xfId="745" xr:uid="{00000000-0005-0000-0000-0000F1020000}"/>
    <cellStyle name="Percent 2 5 2 2" xfId="746" xr:uid="{00000000-0005-0000-0000-0000F2020000}"/>
    <cellStyle name="Percent 2 5 3" xfId="747" xr:uid="{00000000-0005-0000-0000-0000F3020000}"/>
    <cellStyle name="Percent 2 6" xfId="748" xr:uid="{00000000-0005-0000-0000-0000F4020000}"/>
    <cellStyle name="Percent 2 6 2" xfId="749" xr:uid="{00000000-0005-0000-0000-0000F5020000}"/>
    <cellStyle name="Percent 2 6 2 2" xfId="750" xr:uid="{00000000-0005-0000-0000-0000F6020000}"/>
    <cellStyle name="Percent 2 6 3" xfId="751" xr:uid="{00000000-0005-0000-0000-0000F7020000}"/>
    <cellStyle name="Percent 2 7" xfId="752" xr:uid="{00000000-0005-0000-0000-0000F8020000}"/>
    <cellStyle name="Percent 2 7 2" xfId="753" xr:uid="{00000000-0005-0000-0000-0000F9020000}"/>
    <cellStyle name="Percent 2 8" xfId="754" xr:uid="{00000000-0005-0000-0000-0000FA020000}"/>
    <cellStyle name="Percent 2 9" xfId="755" xr:uid="{00000000-0005-0000-0000-0000FB020000}"/>
    <cellStyle name="Percent 3" xfId="21" xr:uid="{00000000-0005-0000-0000-0000FC020000}"/>
    <cellStyle name="Percent 3 2" xfId="757" xr:uid="{00000000-0005-0000-0000-0000FD020000}"/>
    <cellStyle name="Percent 3 2 2" xfId="758" xr:uid="{00000000-0005-0000-0000-0000FE020000}"/>
    <cellStyle name="Percent 3 3" xfId="759" xr:uid="{00000000-0005-0000-0000-0000FF020000}"/>
    <cellStyle name="Percent 3 4" xfId="756" xr:uid="{00000000-0005-0000-0000-000000030000}"/>
    <cellStyle name="Percent 4" xfId="22" xr:uid="{00000000-0005-0000-0000-000001030000}"/>
    <cellStyle name="Percent 4 2" xfId="760" xr:uid="{00000000-0005-0000-0000-000002030000}"/>
    <cellStyle name="Percent 4 2 2" xfId="761" xr:uid="{00000000-0005-0000-0000-000003030000}"/>
    <cellStyle name="Percent 4 2 2 2" xfId="762" xr:uid="{00000000-0005-0000-0000-000004030000}"/>
    <cellStyle name="Percent 4 2 2 2 2" xfId="763" xr:uid="{00000000-0005-0000-0000-000005030000}"/>
    <cellStyle name="Percent 4 2 2 3" xfId="764" xr:uid="{00000000-0005-0000-0000-000006030000}"/>
    <cellStyle name="Percent 4 2 3" xfId="765" xr:uid="{00000000-0005-0000-0000-000007030000}"/>
    <cellStyle name="Percent 4 2 3 2" xfId="766" xr:uid="{00000000-0005-0000-0000-000008030000}"/>
    <cellStyle name="Percent 4 2 4" xfId="767" xr:uid="{00000000-0005-0000-0000-000009030000}"/>
    <cellStyle name="Percent 4 3" xfId="768" xr:uid="{00000000-0005-0000-0000-00000A030000}"/>
    <cellStyle name="Percent 4 3 2" xfId="769" xr:uid="{00000000-0005-0000-0000-00000B030000}"/>
    <cellStyle name="Percent 4 3 2 2" xfId="770" xr:uid="{00000000-0005-0000-0000-00000C030000}"/>
    <cellStyle name="Percent 4 3 3" xfId="771" xr:uid="{00000000-0005-0000-0000-00000D030000}"/>
    <cellStyle name="Percent 4 4" xfId="772" xr:uid="{00000000-0005-0000-0000-00000E030000}"/>
    <cellStyle name="Percent 4 4 2" xfId="773" xr:uid="{00000000-0005-0000-0000-00000F030000}"/>
    <cellStyle name="Percent 4 4 2 2" xfId="774" xr:uid="{00000000-0005-0000-0000-000010030000}"/>
    <cellStyle name="Percent 4 4 3" xfId="775" xr:uid="{00000000-0005-0000-0000-000011030000}"/>
    <cellStyle name="Percent 4 5" xfId="776" xr:uid="{00000000-0005-0000-0000-000012030000}"/>
    <cellStyle name="Percent 4 5 2" xfId="777" xr:uid="{00000000-0005-0000-0000-000013030000}"/>
    <cellStyle name="Percent 4 5 2 2" xfId="778" xr:uid="{00000000-0005-0000-0000-000014030000}"/>
    <cellStyle name="Percent 4 5 3" xfId="779" xr:uid="{00000000-0005-0000-0000-000015030000}"/>
    <cellStyle name="Percent 4 6" xfId="780" xr:uid="{00000000-0005-0000-0000-000016030000}"/>
    <cellStyle name="Percent 4 6 2" xfId="781" xr:uid="{00000000-0005-0000-0000-000017030000}"/>
    <cellStyle name="Percent 4 7" xfId="782" xr:uid="{00000000-0005-0000-0000-000018030000}"/>
    <cellStyle name="Percent 4 8" xfId="783" xr:uid="{00000000-0005-0000-0000-000019030000}"/>
    <cellStyle name="Percent 5" xfId="23" xr:uid="{00000000-0005-0000-0000-00001A030000}"/>
    <cellStyle name="Percent 5 2" xfId="784" xr:uid="{00000000-0005-0000-0000-00001B030000}"/>
    <cellStyle name="Percent 5 3" xfId="785" xr:uid="{00000000-0005-0000-0000-00001C030000}"/>
    <cellStyle name="Percent 6" xfId="24" xr:uid="{00000000-0005-0000-0000-00001D030000}"/>
    <cellStyle name="Percent 6 2" xfId="787" xr:uid="{00000000-0005-0000-0000-00001E030000}"/>
    <cellStyle name="Percent 6 3" xfId="786" xr:uid="{00000000-0005-0000-0000-00001F030000}"/>
    <cellStyle name="Percent 7" xfId="788" xr:uid="{00000000-0005-0000-0000-000020030000}"/>
    <cellStyle name="Percent 8" xfId="789" xr:uid="{00000000-0005-0000-0000-000021030000}"/>
    <cellStyle name="Percent 8 2" xfId="790" xr:uid="{00000000-0005-0000-0000-000022030000}"/>
    <cellStyle name="Percent 9" xfId="791" xr:uid="{00000000-0005-0000-0000-000023030000}"/>
    <cellStyle name="Style 1" xfId="792" xr:uid="{00000000-0005-0000-0000-000024030000}"/>
    <cellStyle name="Title 2" xfId="793" xr:uid="{00000000-0005-0000-0000-000025030000}"/>
    <cellStyle name="Title 2 2" xfId="794" xr:uid="{00000000-0005-0000-0000-000026030000}"/>
    <cellStyle name="Title 3" xfId="795" xr:uid="{00000000-0005-0000-0000-000027030000}"/>
    <cellStyle name="Total 2" xfId="796" xr:uid="{00000000-0005-0000-0000-000028030000}"/>
    <cellStyle name="Total 2 2" xfId="797" xr:uid="{00000000-0005-0000-0000-000029030000}"/>
    <cellStyle name="Total 2 2 2" xfId="798" xr:uid="{00000000-0005-0000-0000-00002A030000}"/>
    <cellStyle name="Total 2 2 2 2" xfId="799" xr:uid="{00000000-0005-0000-0000-00002B030000}"/>
    <cellStyle name="Total 2 2 2 2 2" xfId="800" xr:uid="{00000000-0005-0000-0000-00002C030000}"/>
    <cellStyle name="Total 2 2 2 2 3" xfId="801" xr:uid="{00000000-0005-0000-0000-00002D030000}"/>
    <cellStyle name="Total 2 2 2 3" xfId="802" xr:uid="{00000000-0005-0000-0000-00002E030000}"/>
    <cellStyle name="Total 2 2 2 4" xfId="803" xr:uid="{00000000-0005-0000-0000-00002F030000}"/>
    <cellStyle name="Total 2 2 3" xfId="804" xr:uid="{00000000-0005-0000-0000-000030030000}"/>
    <cellStyle name="Total 2 2 3 2" xfId="805" xr:uid="{00000000-0005-0000-0000-000031030000}"/>
    <cellStyle name="Total 2 2 3 3" xfId="806" xr:uid="{00000000-0005-0000-0000-000032030000}"/>
    <cellStyle name="Total 2 2 4" xfId="807" xr:uid="{00000000-0005-0000-0000-000033030000}"/>
    <cellStyle name="Total 2 2 5" xfId="808" xr:uid="{00000000-0005-0000-0000-000034030000}"/>
    <cellStyle name="Total 2 3" xfId="809" xr:uid="{00000000-0005-0000-0000-000035030000}"/>
    <cellStyle name="Total 2 3 2" xfId="810" xr:uid="{00000000-0005-0000-0000-000036030000}"/>
    <cellStyle name="Total 2 3 2 2" xfId="811" xr:uid="{00000000-0005-0000-0000-000037030000}"/>
    <cellStyle name="Total 2 3 2 3" xfId="812" xr:uid="{00000000-0005-0000-0000-000038030000}"/>
    <cellStyle name="Total 2 3 3" xfId="813" xr:uid="{00000000-0005-0000-0000-000039030000}"/>
    <cellStyle name="Total 2 3 4" xfId="814" xr:uid="{00000000-0005-0000-0000-00003A030000}"/>
    <cellStyle name="Total 2 4" xfId="815" xr:uid="{00000000-0005-0000-0000-00003B030000}"/>
    <cellStyle name="Total 2 5" xfId="816" xr:uid="{00000000-0005-0000-0000-00003C030000}"/>
    <cellStyle name="Total 2 5 2" xfId="817" xr:uid="{00000000-0005-0000-0000-00003D030000}"/>
    <cellStyle name="Total 2 5 3" xfId="818" xr:uid="{00000000-0005-0000-0000-00003E030000}"/>
    <cellStyle name="Total 2 6" xfId="819" xr:uid="{00000000-0005-0000-0000-00003F030000}"/>
    <cellStyle name="Total 2 7" xfId="820" xr:uid="{00000000-0005-0000-0000-000040030000}"/>
    <cellStyle name="Total 3" xfId="821" xr:uid="{00000000-0005-0000-0000-000041030000}"/>
    <cellStyle name="Total 3 2" xfId="822" xr:uid="{00000000-0005-0000-0000-000042030000}"/>
    <cellStyle name="Total 3 2 2" xfId="823" xr:uid="{00000000-0005-0000-0000-000043030000}"/>
    <cellStyle name="Total 3 2 2 2" xfId="824" xr:uid="{00000000-0005-0000-0000-000044030000}"/>
    <cellStyle name="Total 3 2 2 3" xfId="825" xr:uid="{00000000-0005-0000-0000-000045030000}"/>
    <cellStyle name="Total 3 2 3" xfId="826" xr:uid="{00000000-0005-0000-0000-000046030000}"/>
    <cellStyle name="Total 3 2 4" xfId="827" xr:uid="{00000000-0005-0000-0000-000047030000}"/>
    <cellStyle name="Total 3 3" xfId="828" xr:uid="{00000000-0005-0000-0000-000048030000}"/>
    <cellStyle name="Total 3 3 2" xfId="829" xr:uid="{00000000-0005-0000-0000-000049030000}"/>
    <cellStyle name="Total 3 3 3" xfId="830" xr:uid="{00000000-0005-0000-0000-00004A030000}"/>
    <cellStyle name="Total 3 4" xfId="831" xr:uid="{00000000-0005-0000-0000-00004B030000}"/>
    <cellStyle name="Total 3 5" xfId="832" xr:uid="{00000000-0005-0000-0000-00004C030000}"/>
    <cellStyle name="Total 4" xfId="833" xr:uid="{00000000-0005-0000-0000-00004D030000}"/>
    <cellStyle name="Total 4 2" xfId="834" xr:uid="{00000000-0005-0000-0000-00004E030000}"/>
    <cellStyle name="Total 4 2 2" xfId="835" xr:uid="{00000000-0005-0000-0000-00004F030000}"/>
    <cellStyle name="Total 4 2 3" xfId="836" xr:uid="{00000000-0005-0000-0000-000050030000}"/>
    <cellStyle name="Total 4 3" xfId="837" xr:uid="{00000000-0005-0000-0000-000051030000}"/>
    <cellStyle name="Total 4 4" xfId="838" xr:uid="{00000000-0005-0000-0000-000052030000}"/>
    <cellStyle name="Total 5" xfId="839" xr:uid="{00000000-0005-0000-0000-000053030000}"/>
    <cellStyle name="Total 5 2" xfId="840" xr:uid="{00000000-0005-0000-0000-000054030000}"/>
    <cellStyle name="Total 5 3" xfId="841" xr:uid="{00000000-0005-0000-0000-000055030000}"/>
    <cellStyle name="Warning Text 2" xfId="842" xr:uid="{00000000-0005-0000-0000-000056030000}"/>
    <cellStyle name="Warning Text 2 2" xfId="843" xr:uid="{00000000-0005-0000-0000-000057030000}"/>
    <cellStyle name="Warning Text 3" xfId="844" xr:uid="{00000000-0005-0000-0000-000058030000}"/>
    <cellStyle name="Warning Text 4" xfId="845" xr:uid="{00000000-0005-0000-0000-000059030000}"/>
  </cellStyles>
  <dxfs count="0"/>
  <tableStyles count="0" defaultTableStyle="TableStyleMedium2" defaultPivotStyle="PivotStyleLight16"/>
  <colors>
    <mruColors>
      <color rgb="FF0033CC"/>
      <color rgb="FFFF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138590</xdr:colOff>
      <xdr:row>1</xdr:row>
      <xdr:rowOff>67788</xdr:rowOff>
    </xdr:from>
    <xdr:to>
      <xdr:col>1</xdr:col>
      <xdr:colOff>221932</xdr:colOff>
      <xdr:row>4</xdr:row>
      <xdr:rowOff>41064</xdr:rowOff>
    </xdr:to>
    <xdr:pic>
      <xdr:nvPicPr>
        <xdr:cNvPr id="2" name="Picture 1">
          <a:extLst>
            <a:ext uri="{FF2B5EF4-FFF2-40B4-BE49-F238E27FC236}">
              <a16:creationId xmlns:a16="http://schemas.microsoft.com/office/drawing/2014/main" id="{2E4992F5-0D5F-4D65-8BD9-12DB2DC46D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8590" y="591663"/>
          <a:ext cx="2331242" cy="9829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1607340</xdr:colOff>
      <xdr:row>0</xdr:row>
      <xdr:rowOff>154782</xdr:rowOff>
    </xdr:from>
    <xdr:to>
      <xdr:col>6</xdr:col>
      <xdr:colOff>3940963</xdr:colOff>
      <xdr:row>2</xdr:row>
      <xdr:rowOff>187589</xdr:rowOff>
    </xdr:to>
    <xdr:pic>
      <xdr:nvPicPr>
        <xdr:cNvPr id="4" name="Picture 3">
          <a:extLst>
            <a:ext uri="{FF2B5EF4-FFF2-40B4-BE49-F238E27FC236}">
              <a16:creationId xmlns:a16="http://schemas.microsoft.com/office/drawing/2014/main" id="{9782C84D-B592-4755-BA60-301BD266455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67684" y="154782"/>
          <a:ext cx="2333623" cy="98530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2060"/>
    <pageSetUpPr fitToPage="1"/>
  </sheetPr>
  <dimension ref="A1:E21"/>
  <sheetViews>
    <sheetView zoomScaleNormal="100" workbookViewId="0">
      <selection activeCell="A8" sqref="A8:E8"/>
    </sheetView>
  </sheetViews>
  <sheetFormatPr defaultRowHeight="12.5"/>
  <cols>
    <col min="1" max="1" width="33.7265625" customWidth="1"/>
    <col min="2" max="2" width="27.453125" customWidth="1"/>
    <col min="3" max="3" width="20.81640625" customWidth="1"/>
    <col min="4" max="4" width="20.26953125" customWidth="1"/>
    <col min="5" max="5" width="33.7265625" customWidth="1"/>
  </cols>
  <sheetData>
    <row r="1" spans="1:5" ht="41.25" customHeight="1">
      <c r="A1" s="295" t="s">
        <v>2199</v>
      </c>
      <c r="B1" s="296"/>
      <c r="C1" s="296"/>
      <c r="D1" s="296"/>
      <c r="E1" s="297"/>
    </row>
    <row r="2" spans="1:5" ht="15.65" customHeight="1">
      <c r="A2" s="304" t="s">
        <v>0</v>
      </c>
      <c r="B2" s="305"/>
      <c r="C2" s="305"/>
      <c r="D2" s="305"/>
      <c r="E2" s="306"/>
    </row>
    <row r="3" spans="1:5" ht="51.75" customHeight="1">
      <c r="A3" s="187"/>
      <c r="B3" s="185"/>
      <c r="C3" s="185"/>
      <c r="D3" s="185"/>
      <c r="E3" s="186"/>
    </row>
    <row r="4" spans="1:5" ht="13">
      <c r="A4" s="298" t="s">
        <v>2200</v>
      </c>
      <c r="B4" s="299"/>
      <c r="C4" s="299"/>
      <c r="D4" s="299"/>
      <c r="E4" s="300"/>
    </row>
    <row r="5" spans="1:5" ht="13">
      <c r="A5" s="182"/>
      <c r="B5" s="183"/>
      <c r="C5" s="183"/>
      <c r="D5" s="183"/>
      <c r="E5" s="184"/>
    </row>
    <row r="6" spans="1:5" ht="13">
      <c r="A6" s="298" t="s">
        <v>1</v>
      </c>
      <c r="B6" s="299"/>
      <c r="C6" s="299"/>
      <c r="D6" s="299"/>
      <c r="E6" s="300"/>
    </row>
    <row r="7" spans="1:5" ht="12.4" customHeight="1">
      <c r="A7" s="310" t="s">
        <v>2204</v>
      </c>
      <c r="B7" s="311"/>
      <c r="C7" s="311"/>
      <c r="D7" s="311"/>
      <c r="E7" s="312"/>
    </row>
    <row r="8" spans="1:5" ht="12.4" customHeight="1">
      <c r="A8" s="307"/>
      <c r="B8" s="308"/>
      <c r="C8" s="308"/>
      <c r="D8" s="308"/>
      <c r="E8" s="309"/>
    </row>
    <row r="9" spans="1:5">
      <c r="A9" s="307"/>
      <c r="B9" s="308"/>
      <c r="C9" s="308"/>
      <c r="D9" s="308"/>
      <c r="E9" s="309"/>
    </row>
    <row r="10" spans="1:5" ht="12.4" customHeight="1">
      <c r="A10" s="307"/>
      <c r="B10" s="308"/>
      <c r="C10" s="308"/>
      <c r="D10" s="308"/>
      <c r="E10" s="309"/>
    </row>
    <row r="11" spans="1:5" ht="12.4" customHeight="1">
      <c r="A11" s="307"/>
      <c r="B11" s="308"/>
      <c r="C11" s="308"/>
      <c r="D11" s="308"/>
      <c r="E11" s="309"/>
    </row>
    <row r="12" spans="1:5">
      <c r="A12" s="307"/>
      <c r="B12" s="308"/>
      <c r="C12" s="308"/>
      <c r="D12" s="308"/>
      <c r="E12" s="309"/>
    </row>
    <row r="13" spans="1:5" ht="70.5" customHeight="1">
      <c r="A13" s="301" t="s">
        <v>2</v>
      </c>
      <c r="B13" s="302"/>
      <c r="C13" s="302"/>
      <c r="D13" s="302"/>
      <c r="E13" s="303"/>
    </row>
    <row r="14" spans="1:5">
      <c r="A14" s="301"/>
      <c r="B14" s="302"/>
      <c r="C14" s="302"/>
      <c r="D14" s="302"/>
      <c r="E14" s="303"/>
    </row>
    <row r="15" spans="1:5" ht="44.5" customHeight="1">
      <c r="A15" s="301" t="s">
        <v>3</v>
      </c>
      <c r="B15" s="302"/>
      <c r="C15" s="302"/>
      <c r="D15" s="302"/>
      <c r="E15" s="303"/>
    </row>
    <row r="16" spans="1:5" ht="10.5" customHeight="1">
      <c r="A16" s="301"/>
      <c r="B16" s="302"/>
      <c r="C16" s="302"/>
      <c r="D16" s="302"/>
      <c r="E16" s="303"/>
    </row>
    <row r="17" spans="1:5" ht="28.5" customHeight="1">
      <c r="A17" s="322" t="s">
        <v>4</v>
      </c>
      <c r="B17" s="323"/>
      <c r="C17" s="323"/>
      <c r="D17" s="323"/>
      <c r="E17" s="324"/>
    </row>
    <row r="18" spans="1:5" ht="10.9" customHeight="1">
      <c r="A18" s="188"/>
      <c r="B18" s="32"/>
      <c r="C18" s="32"/>
      <c r="D18" s="32"/>
      <c r="E18" s="139"/>
    </row>
    <row r="19" spans="1:5" ht="7.9" customHeight="1">
      <c r="A19" s="316"/>
      <c r="B19" s="317"/>
      <c r="C19" s="317"/>
      <c r="D19" s="317"/>
      <c r="E19" s="318"/>
    </row>
    <row r="20" spans="1:5" ht="33" customHeight="1">
      <c r="A20" s="313" t="s">
        <v>5</v>
      </c>
      <c r="B20" s="314"/>
      <c r="C20" s="314"/>
      <c r="D20" s="314"/>
      <c r="E20" s="315"/>
    </row>
    <row r="21" spans="1:5" ht="7.9" customHeight="1">
      <c r="A21" s="319"/>
      <c r="B21" s="320"/>
      <c r="C21" s="320"/>
      <c r="D21" s="320"/>
      <c r="E21" s="321"/>
    </row>
  </sheetData>
  <mergeCells count="18">
    <mergeCell ref="A20:E20"/>
    <mergeCell ref="A19:E19"/>
    <mergeCell ref="A21:E21"/>
    <mergeCell ref="A17:E17"/>
    <mergeCell ref="A14:E14"/>
    <mergeCell ref="A16:E16"/>
    <mergeCell ref="A1:E1"/>
    <mergeCell ref="A4:E4"/>
    <mergeCell ref="A13:E13"/>
    <mergeCell ref="A15:E15"/>
    <mergeCell ref="A2:E2"/>
    <mergeCell ref="A6:E6"/>
    <mergeCell ref="A12:E12"/>
    <mergeCell ref="A11:E11"/>
    <mergeCell ref="A7:E7"/>
    <mergeCell ref="A8:E8"/>
    <mergeCell ref="A9:E9"/>
    <mergeCell ref="A10:E10"/>
  </mergeCells>
  <pageMargins left="0.25" right="0.25" top="0.75" bottom="0.75" header="0.3" footer="0.3"/>
  <pageSetup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2060"/>
    <pageSetUpPr fitToPage="1"/>
  </sheetPr>
  <dimension ref="A1:D23"/>
  <sheetViews>
    <sheetView zoomScaleNormal="100" workbookViewId="0">
      <selection activeCell="A2" sqref="A2:D2"/>
    </sheetView>
  </sheetViews>
  <sheetFormatPr defaultRowHeight="12.5"/>
  <cols>
    <col min="1" max="1" width="25.7265625" customWidth="1"/>
    <col min="2" max="2" width="21.26953125" customWidth="1"/>
    <col min="3" max="3" width="23.54296875" customWidth="1"/>
    <col min="4" max="4" width="24.7265625" customWidth="1"/>
  </cols>
  <sheetData>
    <row r="1" spans="1:4" ht="25">
      <c r="A1" s="328" t="s">
        <v>2198</v>
      </c>
      <c r="B1" s="329"/>
      <c r="C1" s="329"/>
      <c r="D1" s="330"/>
    </row>
    <row r="2" spans="1:4" ht="15.65" customHeight="1">
      <c r="A2" s="331" t="s">
        <v>6</v>
      </c>
      <c r="B2" s="332"/>
      <c r="C2" s="332"/>
      <c r="D2" s="333"/>
    </row>
    <row r="3" spans="1:4">
      <c r="A3" s="334"/>
      <c r="B3" s="335"/>
      <c r="C3" s="335"/>
      <c r="D3" s="336"/>
    </row>
    <row r="4" spans="1:4" ht="13">
      <c r="A4" s="337" t="s">
        <v>7</v>
      </c>
      <c r="B4" s="338"/>
      <c r="C4" s="338"/>
      <c r="D4" s="339"/>
    </row>
    <row r="5" spans="1:4" ht="30" customHeight="1">
      <c r="A5" s="340" t="s">
        <v>8</v>
      </c>
      <c r="B5" s="341"/>
      <c r="C5" s="341"/>
      <c r="D5" s="342"/>
    </row>
    <row r="6" spans="1:4">
      <c r="A6" s="325"/>
      <c r="B6" s="326"/>
      <c r="C6" s="326"/>
      <c r="D6" s="327"/>
    </row>
    <row r="7" spans="1:4" ht="13">
      <c r="A7" s="337" t="s">
        <v>9</v>
      </c>
      <c r="B7" s="338"/>
      <c r="C7" s="338"/>
      <c r="D7" s="339"/>
    </row>
    <row r="8" spans="1:4" ht="18" customHeight="1">
      <c r="A8" s="325" t="s">
        <v>10</v>
      </c>
      <c r="B8" s="326"/>
      <c r="C8" s="326"/>
      <c r="D8" s="327"/>
    </row>
    <row r="9" spans="1:4">
      <c r="A9" s="325"/>
      <c r="B9" s="326"/>
      <c r="C9" s="326"/>
      <c r="D9" s="327"/>
    </row>
    <row r="10" spans="1:4" ht="13">
      <c r="A10" s="337" t="s">
        <v>11</v>
      </c>
      <c r="B10" s="338"/>
      <c r="C10" s="338"/>
      <c r="D10" s="339"/>
    </row>
    <row r="11" spans="1:4" ht="44.5" customHeight="1">
      <c r="A11" s="340" t="s">
        <v>12</v>
      </c>
      <c r="B11" s="341"/>
      <c r="C11" s="341"/>
      <c r="D11" s="342"/>
    </row>
    <row r="12" spans="1:4">
      <c r="A12" s="325"/>
      <c r="B12" s="326"/>
      <c r="C12" s="326"/>
      <c r="D12" s="327"/>
    </row>
    <row r="13" spans="1:4" ht="13">
      <c r="A13" s="337" t="s">
        <v>13</v>
      </c>
      <c r="B13" s="338"/>
      <c r="C13" s="338"/>
      <c r="D13" s="339"/>
    </row>
    <row r="14" spans="1:4" ht="54.75" customHeight="1">
      <c r="A14" s="340" t="s">
        <v>14</v>
      </c>
      <c r="B14" s="341"/>
      <c r="C14" s="341"/>
      <c r="D14" s="342"/>
    </row>
    <row r="15" spans="1:4">
      <c r="A15" s="325"/>
      <c r="B15" s="326"/>
      <c r="C15" s="326"/>
      <c r="D15" s="327"/>
    </row>
    <row r="16" spans="1:4" ht="13">
      <c r="A16" s="337" t="s">
        <v>15</v>
      </c>
      <c r="B16" s="338"/>
      <c r="C16" s="338"/>
      <c r="D16" s="339"/>
    </row>
    <row r="17" spans="1:4" ht="81" customHeight="1">
      <c r="A17" s="343" t="s">
        <v>16</v>
      </c>
      <c r="B17" s="344"/>
      <c r="C17" s="344"/>
      <c r="D17" s="345"/>
    </row>
    <row r="18" spans="1:4">
      <c r="A18" s="325"/>
      <c r="B18" s="326"/>
      <c r="C18" s="326"/>
      <c r="D18" s="327"/>
    </row>
    <row r="19" spans="1:4" ht="13">
      <c r="A19" s="337" t="s">
        <v>17</v>
      </c>
      <c r="B19" s="338"/>
      <c r="C19" s="338"/>
      <c r="D19" s="339"/>
    </row>
    <row r="20" spans="1:4" ht="81" customHeight="1">
      <c r="A20" s="343" t="s">
        <v>18</v>
      </c>
      <c r="B20" s="344"/>
      <c r="C20" s="344"/>
      <c r="D20" s="345"/>
    </row>
    <row r="21" spans="1:4">
      <c r="A21" s="325"/>
      <c r="B21" s="326"/>
      <c r="C21" s="326"/>
      <c r="D21" s="327"/>
    </row>
    <row r="22" spans="1:4" ht="13">
      <c r="A22" s="337" t="s">
        <v>19</v>
      </c>
      <c r="B22" s="338"/>
      <c r="C22" s="338"/>
      <c r="D22" s="339"/>
    </row>
    <row r="23" spans="1:4" ht="42.65" customHeight="1">
      <c r="A23" s="346" t="s">
        <v>20</v>
      </c>
      <c r="B23" s="347"/>
      <c r="C23" s="347"/>
      <c r="D23" s="348"/>
    </row>
  </sheetData>
  <mergeCells count="23">
    <mergeCell ref="A22:D22"/>
    <mergeCell ref="A23:D23"/>
    <mergeCell ref="A18:D18"/>
    <mergeCell ref="A20:D20"/>
    <mergeCell ref="A21:D21"/>
    <mergeCell ref="A10:D10"/>
    <mergeCell ref="A13:D13"/>
    <mergeCell ref="A16:D16"/>
    <mergeCell ref="A19:D19"/>
    <mergeCell ref="A12:D12"/>
    <mergeCell ref="A11:D11"/>
    <mergeCell ref="A15:D15"/>
    <mergeCell ref="A14:D14"/>
    <mergeCell ref="A17:D17"/>
    <mergeCell ref="A9:D9"/>
    <mergeCell ref="A8:D8"/>
    <mergeCell ref="A1:D1"/>
    <mergeCell ref="A2:D2"/>
    <mergeCell ref="A3:D3"/>
    <mergeCell ref="A4:D4"/>
    <mergeCell ref="A5:D5"/>
    <mergeCell ref="A6:D6"/>
    <mergeCell ref="A7:D7"/>
  </mergeCells>
  <pageMargins left="0.25" right="0.25" top="0.75" bottom="0.75" header="0.3" footer="0.3"/>
  <pageSetup scale="9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2060"/>
    <pageSetUpPr fitToPage="1"/>
  </sheetPr>
  <dimension ref="A1:D50"/>
  <sheetViews>
    <sheetView zoomScaleNormal="100" workbookViewId="0">
      <selection activeCell="C26" sqref="C26"/>
    </sheetView>
  </sheetViews>
  <sheetFormatPr defaultColWidth="8.81640625" defaultRowHeight="13"/>
  <cols>
    <col min="1" max="1" width="12.7265625" style="1" customWidth="1"/>
    <col min="2" max="2" width="35.7265625" style="1" customWidth="1"/>
    <col min="3" max="3" width="95.81640625" style="1" customWidth="1"/>
    <col min="4" max="16384" width="8.81640625" style="1"/>
  </cols>
  <sheetData>
    <row r="1" spans="1:4" customFormat="1" ht="25">
      <c r="A1" s="193" t="s">
        <v>2198</v>
      </c>
      <c r="B1" s="194"/>
      <c r="C1" s="195"/>
      <c r="D1" s="1"/>
    </row>
    <row r="2" spans="1:4" customFormat="1" ht="15.65" customHeight="1">
      <c r="A2" s="196" t="s">
        <v>21</v>
      </c>
      <c r="B2" s="197"/>
      <c r="C2" s="198"/>
      <c r="D2" s="1"/>
    </row>
    <row r="3" spans="1:4" ht="7.9" customHeight="1">
      <c r="A3" s="199"/>
      <c r="B3" s="200"/>
      <c r="C3" s="201"/>
    </row>
    <row r="4" spans="1:4">
      <c r="A4" s="134" t="s">
        <v>22</v>
      </c>
      <c r="B4" s="90"/>
      <c r="C4" s="135"/>
    </row>
    <row r="5" spans="1:4" ht="46.15" customHeight="1">
      <c r="A5" s="352" t="s">
        <v>23</v>
      </c>
      <c r="B5" s="353"/>
      <c r="C5" s="354"/>
    </row>
    <row r="6" spans="1:4" ht="7.15" customHeight="1">
      <c r="A6" s="355"/>
      <c r="B6" s="356"/>
      <c r="C6" s="357"/>
    </row>
    <row r="7" spans="1:4" ht="55.5" customHeight="1">
      <c r="A7" s="355" t="s">
        <v>24</v>
      </c>
      <c r="B7" s="356"/>
      <c r="C7" s="357"/>
    </row>
    <row r="8" spans="1:4" ht="7.15" customHeight="1">
      <c r="A8" s="355"/>
      <c r="B8" s="356"/>
      <c r="C8" s="357"/>
    </row>
    <row r="9" spans="1:4" ht="33" customHeight="1">
      <c r="A9" s="355" t="s">
        <v>25</v>
      </c>
      <c r="B9" s="356"/>
      <c r="C9" s="357"/>
    </row>
    <row r="10" spans="1:4" ht="7.15" customHeight="1">
      <c r="A10" s="349"/>
      <c r="B10" s="350"/>
      <c r="C10" s="351"/>
    </row>
    <row r="11" spans="1:4">
      <c r="A11" s="87" t="s">
        <v>26</v>
      </c>
      <c r="B11" s="88"/>
      <c r="C11" s="89"/>
    </row>
    <row r="12" spans="1:4">
      <c r="A12" s="30" t="s">
        <v>27</v>
      </c>
      <c r="B12" s="31" t="s">
        <v>28</v>
      </c>
      <c r="C12" s="33" t="s">
        <v>29</v>
      </c>
    </row>
    <row r="13" spans="1:4" ht="26">
      <c r="A13" s="98" t="s">
        <v>30</v>
      </c>
      <c r="B13" s="34" t="s">
        <v>31</v>
      </c>
      <c r="C13" s="99" t="s">
        <v>32</v>
      </c>
    </row>
    <row r="14" spans="1:4" ht="26">
      <c r="A14" s="98" t="s">
        <v>33</v>
      </c>
      <c r="B14" s="34" t="s">
        <v>34</v>
      </c>
      <c r="C14" s="136" t="s">
        <v>35</v>
      </c>
    </row>
    <row r="15" spans="1:4" ht="91">
      <c r="A15" s="98" t="s">
        <v>36</v>
      </c>
      <c r="B15" s="34" t="s">
        <v>37</v>
      </c>
      <c r="C15" s="99" t="s">
        <v>38</v>
      </c>
    </row>
    <row r="16" spans="1:4" ht="65">
      <c r="A16" s="98" t="s">
        <v>39</v>
      </c>
      <c r="B16" s="34" t="s">
        <v>40</v>
      </c>
      <c r="C16" s="99" t="s">
        <v>41</v>
      </c>
    </row>
    <row r="17" spans="1:3" ht="39">
      <c r="A17" s="98" t="s">
        <v>42</v>
      </c>
      <c r="B17" s="34" t="s">
        <v>43</v>
      </c>
      <c r="C17" s="99" t="s">
        <v>44</v>
      </c>
    </row>
    <row r="18" spans="1:3" ht="65">
      <c r="A18" s="98" t="s">
        <v>45</v>
      </c>
      <c r="B18" s="34" t="s">
        <v>46</v>
      </c>
      <c r="C18" s="99" t="s">
        <v>47</v>
      </c>
    </row>
    <row r="19" spans="1:3" ht="26">
      <c r="A19" s="98" t="s">
        <v>48</v>
      </c>
      <c r="B19" s="34" t="s">
        <v>49</v>
      </c>
      <c r="C19" s="99" t="s">
        <v>50</v>
      </c>
    </row>
    <row r="20" spans="1:3" ht="26">
      <c r="A20" s="98" t="s">
        <v>51</v>
      </c>
      <c r="B20" s="34" t="s">
        <v>52</v>
      </c>
      <c r="C20" s="99" t="s">
        <v>53</v>
      </c>
    </row>
    <row r="21" spans="1:3" ht="39">
      <c r="A21" s="98" t="s">
        <v>54</v>
      </c>
      <c r="B21" s="34" t="s">
        <v>55</v>
      </c>
      <c r="C21" s="99" t="s">
        <v>56</v>
      </c>
    </row>
    <row r="22" spans="1:3">
      <c r="A22" s="98" t="s">
        <v>57</v>
      </c>
      <c r="B22" s="34" t="s">
        <v>58</v>
      </c>
      <c r="C22" s="99" t="s">
        <v>59</v>
      </c>
    </row>
    <row r="23" spans="1:3" ht="65">
      <c r="A23" s="98" t="s">
        <v>60</v>
      </c>
      <c r="B23" s="34" t="s">
        <v>61</v>
      </c>
      <c r="C23" s="99" t="s">
        <v>62</v>
      </c>
    </row>
    <row r="24" spans="1:3">
      <c r="A24" s="98" t="s">
        <v>63</v>
      </c>
      <c r="B24" s="34" t="s">
        <v>64</v>
      </c>
      <c r="C24" s="99" t="s">
        <v>65</v>
      </c>
    </row>
    <row r="25" spans="1:3" ht="52">
      <c r="A25" s="98" t="s">
        <v>66</v>
      </c>
      <c r="B25" s="34" t="s">
        <v>67</v>
      </c>
      <c r="C25" s="99" t="s">
        <v>68</v>
      </c>
    </row>
    <row r="26" spans="1:3" ht="65">
      <c r="A26" s="98" t="s">
        <v>69</v>
      </c>
      <c r="B26" s="34" t="s">
        <v>70</v>
      </c>
      <c r="C26" s="99" t="s">
        <v>71</v>
      </c>
    </row>
    <row r="27" spans="1:3">
      <c r="A27" s="93" t="s">
        <v>72</v>
      </c>
      <c r="B27" s="94"/>
      <c r="C27" s="144"/>
    </row>
    <row r="28" spans="1:3" ht="39">
      <c r="A28" s="98" t="s">
        <v>73</v>
      </c>
      <c r="B28" s="34" t="s">
        <v>74</v>
      </c>
      <c r="C28" s="99" t="s">
        <v>75</v>
      </c>
    </row>
    <row r="29" spans="1:3" ht="39">
      <c r="A29" s="98" t="s">
        <v>76</v>
      </c>
      <c r="B29" s="34" t="s">
        <v>77</v>
      </c>
      <c r="C29" s="99" t="s">
        <v>78</v>
      </c>
    </row>
    <row r="30" spans="1:3" ht="26">
      <c r="A30" s="98" t="s">
        <v>79</v>
      </c>
      <c r="B30" s="34" t="s">
        <v>80</v>
      </c>
      <c r="C30" s="99" t="s">
        <v>81</v>
      </c>
    </row>
    <row r="31" spans="1:3">
      <c r="A31" s="93" t="s">
        <v>82</v>
      </c>
      <c r="B31" s="94"/>
      <c r="C31" s="144"/>
    </row>
    <row r="32" spans="1:3" ht="52">
      <c r="A32" s="98" t="s">
        <v>83</v>
      </c>
      <c r="B32" s="34" t="s">
        <v>84</v>
      </c>
      <c r="C32" s="99" t="s">
        <v>85</v>
      </c>
    </row>
    <row r="33" spans="1:3">
      <c r="A33" s="93" t="s">
        <v>86</v>
      </c>
      <c r="B33" s="94"/>
      <c r="C33" s="144"/>
    </row>
    <row r="34" spans="1:3" ht="26">
      <c r="A34" s="98" t="s">
        <v>87</v>
      </c>
      <c r="B34" s="34" t="s">
        <v>88</v>
      </c>
      <c r="C34" s="99" t="s">
        <v>89</v>
      </c>
    </row>
    <row r="35" spans="1:3">
      <c r="A35" s="93" t="s">
        <v>90</v>
      </c>
      <c r="B35" s="94"/>
      <c r="C35" s="144"/>
    </row>
    <row r="36" spans="1:3">
      <c r="A36" s="98" t="s">
        <v>91</v>
      </c>
      <c r="B36" s="34" t="s">
        <v>92</v>
      </c>
      <c r="C36" s="99" t="s">
        <v>93</v>
      </c>
    </row>
    <row r="37" spans="1:3">
      <c r="A37" s="93" t="s">
        <v>94</v>
      </c>
      <c r="B37" s="94"/>
      <c r="C37" s="144"/>
    </row>
    <row r="38" spans="1:3" ht="39">
      <c r="A38" s="98" t="s">
        <v>95</v>
      </c>
      <c r="B38" s="34" t="s">
        <v>96</v>
      </c>
      <c r="C38" s="99" t="s">
        <v>97</v>
      </c>
    </row>
    <row r="39" spans="1:3">
      <c r="A39" s="93" t="s">
        <v>98</v>
      </c>
      <c r="B39" s="94"/>
      <c r="C39" s="144"/>
    </row>
    <row r="40" spans="1:3">
      <c r="A40" s="98" t="s">
        <v>99</v>
      </c>
      <c r="B40" s="34" t="s">
        <v>100</v>
      </c>
      <c r="C40" s="99" t="s">
        <v>101</v>
      </c>
    </row>
    <row r="41" spans="1:3" ht="26">
      <c r="A41" s="98" t="s">
        <v>102</v>
      </c>
      <c r="B41" s="34" t="s">
        <v>103</v>
      </c>
      <c r="C41" s="99" t="s">
        <v>104</v>
      </c>
    </row>
    <row r="42" spans="1:3" ht="39">
      <c r="A42" s="98" t="s">
        <v>105</v>
      </c>
      <c r="B42" s="34" t="s">
        <v>106</v>
      </c>
      <c r="C42" s="99" t="s">
        <v>107</v>
      </c>
    </row>
    <row r="43" spans="1:3" ht="26">
      <c r="A43" s="98" t="s">
        <v>108</v>
      </c>
      <c r="B43" s="34" t="s">
        <v>109</v>
      </c>
      <c r="C43" s="99" t="s">
        <v>110</v>
      </c>
    </row>
    <row r="44" spans="1:3" ht="52">
      <c r="A44" s="98" t="s">
        <v>111</v>
      </c>
      <c r="B44" s="34" t="s">
        <v>112</v>
      </c>
      <c r="C44" s="99" t="s">
        <v>113</v>
      </c>
    </row>
    <row r="45" spans="1:3" ht="130">
      <c r="A45" s="98" t="s">
        <v>114</v>
      </c>
      <c r="B45" s="34" t="s">
        <v>115</v>
      </c>
      <c r="C45" s="99" t="s">
        <v>116</v>
      </c>
    </row>
    <row r="46" spans="1:3" ht="26">
      <c r="A46" s="98" t="s">
        <v>117</v>
      </c>
      <c r="B46" s="35" t="s">
        <v>118</v>
      </c>
      <c r="C46" s="99" t="s">
        <v>119</v>
      </c>
    </row>
    <row r="47" spans="1:3" ht="39">
      <c r="A47" s="98" t="s">
        <v>120</v>
      </c>
      <c r="B47" s="34" t="s">
        <v>121</v>
      </c>
      <c r="C47" s="99" t="s">
        <v>122</v>
      </c>
    </row>
    <row r="48" spans="1:3" ht="26">
      <c r="A48" s="98" t="s">
        <v>123</v>
      </c>
      <c r="B48" s="34" t="s">
        <v>124</v>
      </c>
      <c r="C48" s="99" t="s">
        <v>125</v>
      </c>
    </row>
    <row r="49" spans="1:3">
      <c r="A49" s="98" t="s">
        <v>126</v>
      </c>
      <c r="B49" s="34" t="s">
        <v>127</v>
      </c>
      <c r="C49" s="99" t="s">
        <v>128</v>
      </c>
    </row>
    <row r="50" spans="1:3">
      <c r="A50" s="137" t="s">
        <v>129</v>
      </c>
      <c r="B50" s="202" t="s">
        <v>130</v>
      </c>
      <c r="C50" s="203" t="s">
        <v>131</v>
      </c>
    </row>
  </sheetData>
  <mergeCells count="6">
    <mergeCell ref="A10:C10"/>
    <mergeCell ref="A5:C5"/>
    <mergeCell ref="A9:C9"/>
    <mergeCell ref="A8:C8"/>
    <mergeCell ref="A6:C6"/>
    <mergeCell ref="A7:C7"/>
  </mergeCells>
  <pageMargins left="0.25" right="0.25" top="0.75" bottom="0.75" header="0.3" footer="0.3"/>
  <pageSetup scale="94" fitToHeight="0" orientation="landscape" r:id="rId1"/>
  <rowBreaks count="2" manualBreakCount="2">
    <brk id="26" max="16383" man="1"/>
    <brk id="3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6" tint="-0.249977111117893"/>
    <pageSetUpPr fitToPage="1"/>
  </sheetPr>
  <dimension ref="B1:H83"/>
  <sheetViews>
    <sheetView showGridLines="0" zoomScale="80" zoomScaleNormal="80" workbookViewId="0">
      <selection activeCell="C4" sqref="C4"/>
    </sheetView>
  </sheetViews>
  <sheetFormatPr defaultColWidth="9.1796875" defaultRowHeight="12.5"/>
  <cols>
    <col min="1" max="1" width="3.453125" style="6" customWidth="1"/>
    <col min="2" max="2" width="3.453125" style="19" customWidth="1"/>
    <col min="3" max="3" width="53.81640625" style="6" customWidth="1"/>
    <col min="4" max="4" width="2.26953125" style="6" bestFit="1" customWidth="1"/>
    <col min="5" max="5" width="32.7265625" style="20" customWidth="1"/>
    <col min="6" max="6" width="2.7265625" style="6" customWidth="1"/>
    <col min="7" max="7" width="85.453125" style="5" customWidth="1"/>
    <col min="8" max="8" width="1.7265625" style="5" customWidth="1"/>
    <col min="9" max="16384" width="9.1796875" style="6"/>
  </cols>
  <sheetData>
    <row r="1" spans="2:8" ht="21" customHeight="1">
      <c r="B1" s="204">
        <v>1</v>
      </c>
      <c r="C1" s="205" t="s">
        <v>132</v>
      </c>
      <c r="D1" s="205" t="s">
        <v>133</v>
      </c>
      <c r="E1" s="205" t="s">
        <v>134</v>
      </c>
      <c r="F1" s="206" t="s">
        <v>135</v>
      </c>
      <c r="G1" s="207" t="s">
        <v>136</v>
      </c>
    </row>
    <row r="2" spans="2:8" ht="54" customHeight="1">
      <c r="B2" s="138">
        <f>B1+1</f>
        <v>2</v>
      </c>
      <c r="C2" s="358" t="s">
        <v>2197</v>
      </c>
      <c r="D2" s="359"/>
      <c r="E2" s="359"/>
      <c r="F2" s="359"/>
      <c r="G2" s="208"/>
    </row>
    <row r="3" spans="2:8" ht="145.5" customHeight="1">
      <c r="B3" s="138">
        <f t="shared" ref="B3:B73" si="0">B2+1</f>
        <v>3</v>
      </c>
      <c r="C3" s="360" t="s">
        <v>2202</v>
      </c>
      <c r="D3" s="361"/>
      <c r="E3" s="361"/>
      <c r="F3" s="361"/>
      <c r="G3" s="362"/>
    </row>
    <row r="4" spans="2:8" ht="20.25" customHeight="1">
      <c r="B4" s="138">
        <f t="shared" si="0"/>
        <v>4</v>
      </c>
      <c r="C4" s="102" t="s">
        <v>137</v>
      </c>
      <c r="D4" s="97"/>
      <c r="E4" s="36"/>
      <c r="F4" s="95" t="s">
        <v>138</v>
      </c>
      <c r="G4" s="96"/>
    </row>
    <row r="5" spans="2:8" ht="13">
      <c r="B5" s="138">
        <f t="shared" si="0"/>
        <v>5</v>
      </c>
      <c r="C5" s="189" t="s">
        <v>139</v>
      </c>
      <c r="D5" s="209"/>
      <c r="E5" s="209" t="s">
        <v>140</v>
      </c>
      <c r="F5" s="210"/>
      <c r="G5" s="211" t="s">
        <v>141</v>
      </c>
      <c r="H5" s="7"/>
    </row>
    <row r="6" spans="2:8" ht="12.75" customHeight="1">
      <c r="B6" s="138">
        <f t="shared" si="0"/>
        <v>6</v>
      </c>
      <c r="C6" s="129" t="s">
        <v>142</v>
      </c>
      <c r="D6" s="130"/>
      <c r="E6" s="131"/>
      <c r="F6" s="132"/>
      <c r="G6" s="133"/>
      <c r="H6" s="8"/>
    </row>
    <row r="7" spans="2:8" ht="12.75" customHeight="1">
      <c r="B7" s="138">
        <f t="shared" si="0"/>
        <v>7</v>
      </c>
      <c r="C7" s="104" t="s">
        <v>31</v>
      </c>
      <c r="D7" s="40"/>
      <c r="E7" s="9">
        <v>500000</v>
      </c>
      <c r="F7" s="41"/>
      <c r="G7" s="105" t="s">
        <v>143</v>
      </c>
      <c r="H7" s="7"/>
    </row>
    <row r="8" spans="2:8" ht="12.75" customHeight="1">
      <c r="B8" s="138">
        <f t="shared" si="0"/>
        <v>8</v>
      </c>
      <c r="C8" s="104" t="s">
        <v>34</v>
      </c>
      <c r="D8" s="40"/>
      <c r="E8" s="71">
        <v>45566</v>
      </c>
      <c r="F8" s="41"/>
      <c r="G8" s="105" t="s">
        <v>144</v>
      </c>
      <c r="H8" s="7"/>
    </row>
    <row r="9" spans="2:8" ht="12.75" customHeight="1">
      <c r="B9" s="138">
        <f t="shared" si="0"/>
        <v>9</v>
      </c>
      <c r="C9" s="104" t="s">
        <v>37</v>
      </c>
      <c r="D9" s="40"/>
      <c r="E9" s="71">
        <v>45566</v>
      </c>
      <c r="F9" s="42"/>
      <c r="G9" s="105" t="s">
        <v>145</v>
      </c>
      <c r="H9" s="69"/>
    </row>
    <row r="10" spans="2:8">
      <c r="B10" s="138">
        <f t="shared" si="0"/>
        <v>10</v>
      </c>
      <c r="C10" s="104" t="s">
        <v>40</v>
      </c>
      <c r="D10" s="40"/>
      <c r="E10" s="71">
        <v>45566</v>
      </c>
      <c r="F10" s="42"/>
      <c r="G10" s="105" t="s">
        <v>145</v>
      </c>
      <c r="H10" s="69"/>
    </row>
    <row r="11" spans="2:8">
      <c r="B11" s="138">
        <f t="shared" si="0"/>
        <v>11</v>
      </c>
      <c r="C11" s="106" t="s">
        <v>43</v>
      </c>
      <c r="D11" s="40"/>
      <c r="E11" s="10" t="s">
        <v>146</v>
      </c>
      <c r="F11" s="42"/>
      <c r="G11" s="105" t="s">
        <v>147</v>
      </c>
      <c r="H11" s="69"/>
    </row>
    <row r="12" spans="2:8">
      <c r="B12" s="138">
        <f t="shared" si="0"/>
        <v>12</v>
      </c>
      <c r="C12" s="106" t="s">
        <v>46</v>
      </c>
      <c r="D12" s="40"/>
      <c r="E12" s="10" t="s">
        <v>148</v>
      </c>
      <c r="F12" s="42"/>
      <c r="G12" s="105" t="s">
        <v>147</v>
      </c>
      <c r="H12" s="69"/>
    </row>
    <row r="13" spans="2:8">
      <c r="B13" s="138">
        <f t="shared" si="0"/>
        <v>13</v>
      </c>
      <c r="C13" s="106" t="s">
        <v>49</v>
      </c>
      <c r="D13" s="40"/>
      <c r="E13" s="10" t="s">
        <v>148</v>
      </c>
      <c r="F13" s="42"/>
      <c r="G13" s="105" t="s">
        <v>147</v>
      </c>
      <c r="H13" s="69"/>
    </row>
    <row r="14" spans="2:8">
      <c r="B14" s="138">
        <f t="shared" si="0"/>
        <v>14</v>
      </c>
      <c r="C14" s="104" t="s">
        <v>52</v>
      </c>
      <c r="D14" s="40"/>
      <c r="E14" s="10">
        <v>31</v>
      </c>
      <c r="F14" s="42"/>
      <c r="G14" s="105" t="s">
        <v>147</v>
      </c>
      <c r="H14" s="7"/>
    </row>
    <row r="15" spans="2:8" ht="12.75" customHeight="1">
      <c r="B15" s="138">
        <f t="shared" si="0"/>
        <v>15</v>
      </c>
      <c r="C15" s="104" t="s">
        <v>55</v>
      </c>
      <c r="D15" s="40"/>
      <c r="E15" s="72">
        <v>1</v>
      </c>
      <c r="F15" s="42"/>
      <c r="G15" s="105" t="s">
        <v>149</v>
      </c>
      <c r="H15" s="7"/>
    </row>
    <row r="16" spans="2:8" ht="12.75" customHeight="1">
      <c r="B16" s="138">
        <f t="shared" si="0"/>
        <v>16</v>
      </c>
      <c r="C16" s="104" t="s">
        <v>58</v>
      </c>
      <c r="D16" s="40"/>
      <c r="E16" s="11">
        <v>18</v>
      </c>
      <c r="F16" s="42"/>
      <c r="G16" s="105" t="s">
        <v>150</v>
      </c>
      <c r="H16" s="7"/>
    </row>
    <row r="17" spans="2:8">
      <c r="B17" s="138">
        <f t="shared" si="0"/>
        <v>17</v>
      </c>
      <c r="C17" s="104" t="s">
        <v>61</v>
      </c>
      <c r="D17" s="40"/>
      <c r="E17" s="12">
        <v>0</v>
      </c>
      <c r="F17" s="42"/>
      <c r="G17" s="105" t="s">
        <v>151</v>
      </c>
      <c r="H17" s="69"/>
    </row>
    <row r="18" spans="2:8">
      <c r="B18" s="138">
        <f t="shared" si="0"/>
        <v>18</v>
      </c>
      <c r="C18" s="104" t="s">
        <v>64</v>
      </c>
      <c r="D18" s="40"/>
      <c r="E18" s="12">
        <v>0</v>
      </c>
      <c r="F18" s="42"/>
      <c r="G18" s="105" t="s">
        <v>152</v>
      </c>
      <c r="H18" s="7"/>
    </row>
    <row r="19" spans="2:8">
      <c r="B19" s="138">
        <f t="shared" si="0"/>
        <v>19</v>
      </c>
      <c r="C19" s="104" t="s">
        <v>67</v>
      </c>
      <c r="D19" s="40"/>
      <c r="E19" s="13" t="s">
        <v>2201</v>
      </c>
      <c r="F19" s="43"/>
      <c r="G19" s="105" t="s">
        <v>154</v>
      </c>
      <c r="H19" s="7"/>
    </row>
    <row r="20" spans="2:8">
      <c r="B20" s="138">
        <f t="shared" si="0"/>
        <v>20</v>
      </c>
      <c r="C20" s="104" t="s">
        <v>70</v>
      </c>
      <c r="D20" s="40"/>
      <c r="E20" s="29" t="s">
        <v>155</v>
      </c>
      <c r="F20" s="44"/>
      <c r="G20" s="105" t="s">
        <v>156</v>
      </c>
      <c r="H20" s="7"/>
    </row>
    <row r="21" spans="2:8" ht="12.75" customHeight="1">
      <c r="B21" s="138">
        <f t="shared" si="0"/>
        <v>21</v>
      </c>
      <c r="C21" s="103" t="s">
        <v>157</v>
      </c>
      <c r="D21" s="45"/>
      <c r="E21" s="46"/>
      <c r="F21" s="47"/>
      <c r="G21" s="48"/>
      <c r="H21" s="7"/>
    </row>
    <row r="22" spans="2:8" ht="12.75" customHeight="1">
      <c r="B22" s="138">
        <f t="shared" si="0"/>
        <v>22</v>
      </c>
      <c r="C22" s="104" t="s">
        <v>74</v>
      </c>
      <c r="D22" s="40"/>
      <c r="E22" s="77">
        <f>IF(OR(E15=20,E15=30), (E10-E8+1), (E10-E8))</f>
        <v>0</v>
      </c>
      <c r="F22" s="42"/>
      <c r="G22" s="105" t="s">
        <v>158</v>
      </c>
      <c r="H22" s="7"/>
    </row>
    <row r="23" spans="2:8" ht="12.75" customHeight="1">
      <c r="B23" s="138">
        <f t="shared" si="0"/>
        <v>23</v>
      </c>
      <c r="C23" s="104" t="s">
        <v>77</v>
      </c>
      <c r="D23" s="40"/>
      <c r="E23" s="77">
        <f>IF(OR(E15=20,E15=30), (E10-E9+1), (E10-E9))</f>
        <v>0</v>
      </c>
      <c r="F23" s="42"/>
      <c r="G23" s="105" t="s">
        <v>159</v>
      </c>
      <c r="H23" s="7"/>
    </row>
    <row r="24" spans="2:8" ht="12.75" customHeight="1">
      <c r="B24" s="138">
        <f t="shared" si="0"/>
        <v>24</v>
      </c>
      <c r="C24" s="104" t="s">
        <v>80</v>
      </c>
      <c r="D24" s="40"/>
      <c r="E24" s="77">
        <f>IF(E13="Yes",MIN(E14,E23), E23)</f>
        <v>0</v>
      </c>
      <c r="F24" s="42"/>
      <c r="G24" s="105" t="s">
        <v>160</v>
      </c>
      <c r="H24" s="7"/>
    </row>
    <row r="25" spans="2:8" ht="12.75" customHeight="1">
      <c r="B25" s="138">
        <f t="shared" si="0"/>
        <v>25</v>
      </c>
      <c r="C25" s="103" t="s">
        <v>161</v>
      </c>
      <c r="D25" s="45"/>
      <c r="E25" s="148"/>
      <c r="F25" s="47"/>
      <c r="G25" s="48"/>
      <c r="H25" s="7"/>
    </row>
    <row r="26" spans="2:8" ht="27" customHeight="1">
      <c r="B26" s="138">
        <f t="shared" si="0"/>
        <v>26</v>
      </c>
      <c r="C26" s="104" t="s">
        <v>82</v>
      </c>
      <c r="D26" s="40"/>
      <c r="E26" s="73" t="str">
        <f>IF(E22&lt;=0, "Price OPFS", IF(AND(E15=30,E12="Yes"),"Price interim claim","Price DRG"))</f>
        <v>Price OPFS</v>
      </c>
      <c r="F26" s="42"/>
      <c r="G26" s="105" t="s">
        <v>162</v>
      </c>
      <c r="H26" s="7"/>
    </row>
    <row r="27" spans="2:8" ht="12.75" customHeight="1">
      <c r="B27" s="138">
        <f t="shared" si="0"/>
        <v>27</v>
      </c>
      <c r="C27" s="103" t="s">
        <v>163</v>
      </c>
      <c r="D27" s="45"/>
      <c r="E27" s="46"/>
      <c r="F27" s="47"/>
      <c r="G27" s="48"/>
      <c r="H27" s="7"/>
    </row>
    <row r="28" spans="2:8" ht="12.75" customHeight="1">
      <c r="B28" s="138">
        <f t="shared" si="0"/>
        <v>28</v>
      </c>
      <c r="C28" s="104" t="s">
        <v>164</v>
      </c>
      <c r="D28" s="40"/>
      <c r="E28" s="168">
        <v>18</v>
      </c>
      <c r="F28" s="49"/>
      <c r="G28" s="105" t="s">
        <v>165</v>
      </c>
      <c r="H28" s="7"/>
    </row>
    <row r="29" spans="2:8" ht="12.75" customHeight="1">
      <c r="B29" s="138">
        <f t="shared" si="0"/>
        <v>29</v>
      </c>
      <c r="C29" s="104" t="s">
        <v>166</v>
      </c>
      <c r="D29" s="40"/>
      <c r="E29" s="168">
        <v>30</v>
      </c>
      <c r="F29" s="49"/>
      <c r="G29" s="105" t="s">
        <v>167</v>
      </c>
      <c r="H29" s="7"/>
    </row>
    <row r="30" spans="2:8" ht="12.75" customHeight="1">
      <c r="B30" s="138">
        <f t="shared" si="0"/>
        <v>30</v>
      </c>
      <c r="C30" s="104" t="s">
        <v>168</v>
      </c>
      <c r="D30" s="40"/>
      <c r="E30" s="162">
        <v>500</v>
      </c>
      <c r="F30" s="49"/>
      <c r="G30" s="105" t="s">
        <v>167</v>
      </c>
      <c r="H30" s="7"/>
    </row>
    <row r="31" spans="2:8" ht="13">
      <c r="B31" s="138">
        <f t="shared" si="0"/>
        <v>31</v>
      </c>
      <c r="C31" s="103" t="s">
        <v>169</v>
      </c>
      <c r="D31" s="37"/>
      <c r="E31" s="21"/>
      <c r="F31" s="38"/>
      <c r="G31" s="39"/>
      <c r="H31" s="7"/>
    </row>
    <row r="32" spans="2:8" ht="28.15" customHeight="1">
      <c r="B32" s="138">
        <f t="shared" si="0"/>
        <v>32</v>
      </c>
      <c r="C32" s="104" t="s">
        <v>170</v>
      </c>
      <c r="D32" s="40"/>
      <c r="E32" s="22" t="str">
        <f>+VLOOKUP(E20,'DRG Table 2025'!$A$9:$I$1338,2,FALSE)</f>
        <v>Non-Extensive O.R. Procedure Unrelated To Principal Diagnosis</v>
      </c>
      <c r="F32" s="44"/>
      <c r="G32" s="105" t="s">
        <v>171</v>
      </c>
      <c r="H32" s="7"/>
    </row>
    <row r="33" spans="2:8" ht="12.75" customHeight="1">
      <c r="B33" s="138">
        <f t="shared" si="0"/>
        <v>33</v>
      </c>
      <c r="C33" s="104" t="s">
        <v>172</v>
      </c>
      <c r="D33" s="40"/>
      <c r="E33" s="65">
        <f>+VLOOKUP(E20,'DRG Table 2025'!$A$9:$I$1338,3,FALSE)</f>
        <v>16.2</v>
      </c>
      <c r="F33" s="44"/>
      <c r="G33" s="105" t="s">
        <v>171</v>
      </c>
      <c r="H33" s="7"/>
    </row>
    <row r="34" spans="2:8">
      <c r="B34" s="138">
        <f t="shared" si="0"/>
        <v>34</v>
      </c>
      <c r="C34" s="104" t="s">
        <v>173</v>
      </c>
      <c r="D34" s="40"/>
      <c r="E34" s="23">
        <f>+VLOOKUP(E20,'DRG Table 2025'!$A$9:$I$1338,4,FALSE)</f>
        <v>3.9222999999999999</v>
      </c>
      <c r="F34" s="44"/>
      <c r="G34" s="105" t="s">
        <v>171</v>
      </c>
      <c r="H34" s="7"/>
    </row>
    <row r="35" spans="2:8">
      <c r="B35" s="138">
        <f t="shared" si="0"/>
        <v>35</v>
      </c>
      <c r="C35" s="104" t="s">
        <v>174</v>
      </c>
      <c r="D35" s="40"/>
      <c r="E35" s="124">
        <f>+VLOOKUP(E20,'DRG Table 2025'!$A$9:$I$1338,5,FALSE)</f>
        <v>1.0249999999999999</v>
      </c>
      <c r="F35" s="44"/>
      <c r="G35" s="105" t="s">
        <v>171</v>
      </c>
      <c r="H35" s="7"/>
    </row>
    <row r="36" spans="2:8" ht="12.75" customHeight="1">
      <c r="B36" s="138">
        <f t="shared" si="0"/>
        <v>36</v>
      </c>
      <c r="C36" s="104" t="s">
        <v>175</v>
      </c>
      <c r="D36" s="40"/>
      <c r="E36" s="124">
        <f>IF(E16&lt;=E28, VLOOKUP(E20,'DRG Table 2025'!$A$9:$I$1338,6,FALSE), 1)</f>
        <v>2.4</v>
      </c>
      <c r="F36" s="44"/>
      <c r="G36" s="105" t="s">
        <v>171</v>
      </c>
      <c r="H36" s="69"/>
    </row>
    <row r="37" spans="2:8" ht="12.75" customHeight="1">
      <c r="B37" s="138">
        <f t="shared" si="0"/>
        <v>37</v>
      </c>
      <c r="C37" s="104" t="s">
        <v>176</v>
      </c>
      <c r="D37" s="40"/>
      <c r="E37" s="75">
        <f>VLOOKUP(E20,'DRG Table 2025'!$A$9:$I$1338,7,FALSE)</f>
        <v>0.8</v>
      </c>
      <c r="F37" s="44"/>
      <c r="G37" s="105" t="s">
        <v>177</v>
      </c>
      <c r="H37" s="69"/>
    </row>
    <row r="38" spans="2:8" ht="13">
      <c r="B38" s="138">
        <f t="shared" si="0"/>
        <v>38</v>
      </c>
      <c r="C38" s="103" t="s">
        <v>178</v>
      </c>
      <c r="D38" s="37"/>
      <c r="E38" s="21"/>
      <c r="F38" s="38"/>
      <c r="G38" s="39"/>
      <c r="H38" s="14"/>
    </row>
    <row r="39" spans="2:8">
      <c r="B39" s="138">
        <f t="shared" si="0"/>
        <v>39</v>
      </c>
      <c r="C39" s="104" t="s">
        <v>179</v>
      </c>
      <c r="D39" s="40"/>
      <c r="E39" s="60" t="str">
        <f>IF(E$19 = "OOS", "Out of State", VLOOKUP(E$19,'Provider Table 2025'!$A$2:$L$84,3,FALSE))</f>
        <v>Out of State</v>
      </c>
      <c r="F39" s="42"/>
      <c r="G39" s="105" t="s">
        <v>180</v>
      </c>
      <c r="H39" s="7"/>
    </row>
    <row r="40" spans="2:8">
      <c r="B40" s="138">
        <f t="shared" si="0"/>
        <v>40</v>
      </c>
      <c r="C40" s="104" t="s">
        <v>181</v>
      </c>
      <c r="D40" s="40"/>
      <c r="E40" s="60" t="str">
        <f>IF(E$19 = "OOS", 'Out-of-State Provs'!C3, VLOOKUP(E$19,'Provider Table 2025'!$A$2:$L$84,5,FALSE))</f>
        <v>Out of State</v>
      </c>
      <c r="F40" s="42"/>
      <c r="G40" s="105" t="s">
        <v>180</v>
      </c>
      <c r="H40" s="7"/>
    </row>
    <row r="41" spans="2:8">
      <c r="B41" s="138">
        <f t="shared" si="0"/>
        <v>41</v>
      </c>
      <c r="C41" s="104" t="s">
        <v>182</v>
      </c>
      <c r="D41" s="40"/>
      <c r="E41" s="83">
        <f>IF(E$19 = "OOS",'Out-of-State Provs'!C6, VLOOKUP(E$19,'Provider Table 2025'!$A$2:$L$84,11,FALSE))</f>
        <v>0.20899999999999999</v>
      </c>
      <c r="F41" s="42"/>
      <c r="G41" s="105" t="s">
        <v>183</v>
      </c>
      <c r="H41" s="7"/>
    </row>
    <row r="42" spans="2:8" ht="12.75" customHeight="1">
      <c r="B42" s="138">
        <f t="shared" si="0"/>
        <v>42</v>
      </c>
      <c r="C42" s="104" t="s">
        <v>184</v>
      </c>
      <c r="D42" s="40"/>
      <c r="E42" s="169">
        <f>IF(E$19 = "OOS",'Out-of-State Provs'!C4, VLOOKUP(E$19,'Provider Table 2025'!$A$2:$M$84,9,FALSE))</f>
        <v>6103.18</v>
      </c>
      <c r="F42" s="42"/>
      <c r="G42" s="107" t="s">
        <v>180</v>
      </c>
      <c r="H42" s="7"/>
    </row>
    <row r="43" spans="2:8" ht="12.75" customHeight="1">
      <c r="B43" s="138">
        <f t="shared" si="0"/>
        <v>43</v>
      </c>
      <c r="C43" s="104" t="s">
        <v>185</v>
      </c>
      <c r="D43" s="40"/>
      <c r="E43" s="68">
        <f>IF(E$19 = "OOS",'Out-of-State Provs'!C5, VLOOKUP(E$19,'Provider Table 2025'!$A$2:$M$84,10,FALSE))</f>
        <v>1</v>
      </c>
      <c r="F43" s="44"/>
      <c r="G43" s="105" t="s">
        <v>180</v>
      </c>
      <c r="H43" s="7"/>
    </row>
    <row r="44" spans="2:8" ht="12.75" customHeight="1">
      <c r="B44" s="138">
        <f t="shared" si="0"/>
        <v>44</v>
      </c>
      <c r="C44" s="104" t="s">
        <v>186</v>
      </c>
      <c r="D44" s="40"/>
      <c r="E44" s="145">
        <f>IF(E$19 = "OOS",'Out-of-State Provs'!C7, VLOOKUP(E$19,'Provider Table 2025'!$A$2:$M$84,13,FALSE))</f>
        <v>1</v>
      </c>
      <c r="F44" s="44"/>
      <c r="G44" s="105" t="s">
        <v>180</v>
      </c>
      <c r="H44" s="7"/>
    </row>
    <row r="45" spans="2:8" ht="12.75" customHeight="1">
      <c r="B45" s="138">
        <f t="shared" si="0"/>
        <v>45</v>
      </c>
      <c r="C45" s="104" t="s">
        <v>187</v>
      </c>
      <c r="D45" s="40"/>
      <c r="E45" s="76">
        <f>IF(E$19 = "OOS",'Out-of-State Provs'!C8, VLOOKUP(E$19,'Provider Table 2025'!$A$2:$L$84,12,FALSE))</f>
        <v>65000</v>
      </c>
      <c r="F45" s="44"/>
      <c r="G45" s="105" t="s">
        <v>183</v>
      </c>
      <c r="H45" s="7"/>
    </row>
    <row r="46" spans="2:8" ht="13">
      <c r="B46" s="138">
        <f t="shared" si="0"/>
        <v>46</v>
      </c>
      <c r="C46" s="108" t="s">
        <v>188</v>
      </c>
      <c r="D46" s="58"/>
      <c r="E46" s="59"/>
      <c r="F46" s="170"/>
      <c r="G46" s="171"/>
      <c r="H46" s="7"/>
    </row>
    <row r="47" spans="2:8">
      <c r="B47" s="138">
        <f t="shared" si="0"/>
        <v>47</v>
      </c>
      <c r="C47" s="109" t="s">
        <v>100</v>
      </c>
      <c r="D47" s="55"/>
      <c r="E47" s="125">
        <f>IF(Disch_stat&lt;=18,E36,E35)</f>
        <v>2.4</v>
      </c>
      <c r="F47" s="56"/>
      <c r="G47" s="110" t="s">
        <v>189</v>
      </c>
      <c r="H47" s="7"/>
    </row>
    <row r="48" spans="2:8">
      <c r="B48" s="138">
        <f t="shared" si="0"/>
        <v>48</v>
      </c>
      <c r="C48" s="109" t="s">
        <v>103</v>
      </c>
      <c r="D48" s="55"/>
      <c r="E48" s="24" t="str">
        <f>IF(E26="Price DRG",E42*E34*E43*E47,"N/A")</f>
        <v>N/A</v>
      </c>
      <c r="F48" s="56"/>
      <c r="G48" s="110" t="s">
        <v>190</v>
      </c>
      <c r="H48" s="7"/>
    </row>
    <row r="49" spans="2:8" ht="13">
      <c r="B49" s="138">
        <f t="shared" si="0"/>
        <v>49</v>
      </c>
      <c r="C49" s="111" t="s">
        <v>191</v>
      </c>
      <c r="D49" s="50"/>
      <c r="E49" s="25"/>
      <c r="F49" s="172"/>
      <c r="G49" s="173"/>
      <c r="H49" s="7"/>
    </row>
    <row r="50" spans="2:8" s="15" customFormat="1" ht="18.649999999999999" customHeight="1">
      <c r="B50" s="138">
        <f t="shared" si="0"/>
        <v>50</v>
      </c>
      <c r="C50" s="174" t="s">
        <v>192</v>
      </c>
      <c r="D50" s="175"/>
      <c r="E50" s="176" t="str">
        <f>IF(E26="Price DRG", IF(OR(1*E15=2, 1*E15= 5, 1*E15=66, 1*E15=82, 1*E15=85, 1*E15=94), "Yes", "No"),"N/A")</f>
        <v>N/A</v>
      </c>
      <c r="F50" s="177"/>
      <c r="G50" s="166" t="s">
        <v>193</v>
      </c>
      <c r="H50" s="7"/>
    </row>
    <row r="51" spans="2:8" s="15" customFormat="1">
      <c r="B51" s="138">
        <f t="shared" si="0"/>
        <v>51</v>
      </c>
      <c r="C51" s="174" t="s">
        <v>194</v>
      </c>
      <c r="D51" s="175"/>
      <c r="E51" s="176" t="str">
        <f>IF(E50="Yes", IF(AND(LEFT(E20,3) &lt;&gt; "580", LEFT(E20,3) &lt;&gt; "581"), "Yes", "No"), "N/A")</f>
        <v>N/A</v>
      </c>
      <c r="F51" s="177"/>
      <c r="G51" s="166" t="s">
        <v>195</v>
      </c>
      <c r="H51" s="7"/>
    </row>
    <row r="52" spans="2:8">
      <c r="B52" s="138">
        <f t="shared" si="0"/>
        <v>52</v>
      </c>
      <c r="C52" s="109" t="s">
        <v>106</v>
      </c>
      <c r="D52" s="55"/>
      <c r="E52" s="57" t="str">
        <f>IF(E50="Yes",(E48/E33)*(E22+1),"N/A")</f>
        <v>N/A</v>
      </c>
      <c r="F52" s="56"/>
      <c r="G52" s="112" t="s">
        <v>196</v>
      </c>
      <c r="H52" s="16"/>
    </row>
    <row r="53" spans="2:8">
      <c r="B53" s="138">
        <f t="shared" si="0"/>
        <v>53</v>
      </c>
      <c r="C53" s="109" t="s">
        <v>197</v>
      </c>
      <c r="D53" s="55"/>
      <c r="E53" s="57" t="str">
        <f>IF(E50="Yes",IF(E52&lt;E48,"Yes","No"),"N/A")</f>
        <v>N/A</v>
      </c>
      <c r="F53" s="56"/>
      <c r="G53" s="112" t="s">
        <v>198</v>
      </c>
      <c r="H53" s="7"/>
    </row>
    <row r="54" spans="2:8">
      <c r="B54" s="138">
        <f t="shared" si="0"/>
        <v>54</v>
      </c>
      <c r="C54" s="109" t="s">
        <v>109</v>
      </c>
      <c r="D54" s="55"/>
      <c r="E54" s="57" t="str">
        <f>IF(E53="Yes", E52, E48)</f>
        <v>N/A</v>
      </c>
      <c r="F54" s="56"/>
      <c r="G54" s="112" t="s">
        <v>199</v>
      </c>
      <c r="H54" s="7"/>
    </row>
    <row r="55" spans="2:8" ht="13">
      <c r="B55" s="138">
        <f t="shared" si="0"/>
        <v>55</v>
      </c>
      <c r="C55" s="111" t="s">
        <v>200</v>
      </c>
      <c r="D55" s="50"/>
      <c r="E55" s="54"/>
      <c r="F55" s="172"/>
      <c r="G55" s="173"/>
      <c r="H55" s="7"/>
    </row>
    <row r="56" spans="2:8">
      <c r="B56" s="138">
        <f t="shared" si="0"/>
        <v>56</v>
      </c>
      <c r="C56" s="104" t="s">
        <v>201</v>
      </c>
      <c r="D56" s="40"/>
      <c r="E56" s="26" t="str">
        <f>IF(E26="Price DRG",E7*E41,"N/A")</f>
        <v>N/A</v>
      </c>
      <c r="F56" s="44">
        <v>0</v>
      </c>
      <c r="G56" s="113" t="s">
        <v>202</v>
      </c>
      <c r="H56" s="7"/>
    </row>
    <row r="57" spans="2:8">
      <c r="B57" s="138">
        <f t="shared" si="0"/>
        <v>57</v>
      </c>
      <c r="C57" s="104" t="s">
        <v>203</v>
      </c>
      <c r="D57" s="40"/>
      <c r="E57" s="26" t="str">
        <f>IF(E26="Price DRG",E45+E54,"N/A")</f>
        <v>N/A</v>
      </c>
      <c r="F57" s="44"/>
      <c r="G57" s="113" t="s">
        <v>204</v>
      </c>
      <c r="H57" s="7"/>
    </row>
    <row r="58" spans="2:8">
      <c r="B58" s="138">
        <f t="shared" si="0"/>
        <v>58</v>
      </c>
      <c r="C58" s="104" t="s">
        <v>205</v>
      </c>
      <c r="D58" s="40"/>
      <c r="E58" s="26" t="str">
        <f>IF(E26="Price DRG",IF((E56&gt;E57), (E56-E57), 0),"N/A")</f>
        <v>N/A</v>
      </c>
      <c r="F58" s="44"/>
      <c r="G58" s="114" t="s">
        <v>206</v>
      </c>
      <c r="H58" s="7"/>
    </row>
    <row r="59" spans="2:8">
      <c r="B59" s="138">
        <f t="shared" si="0"/>
        <v>59</v>
      </c>
      <c r="C59" s="104" t="s">
        <v>207</v>
      </c>
      <c r="D59" s="40"/>
      <c r="E59" s="27" t="str">
        <f>IF(E26="Price DRG",IF(E58&gt;0,"Yes","No"),"N/A")</f>
        <v>N/A</v>
      </c>
      <c r="F59" s="44"/>
      <c r="G59" s="115" t="s">
        <v>208</v>
      </c>
      <c r="H59" s="7"/>
    </row>
    <row r="60" spans="2:8">
      <c r="B60" s="138">
        <f t="shared" si="0"/>
        <v>60</v>
      </c>
      <c r="C60" s="104" t="s">
        <v>209</v>
      </c>
      <c r="D60" s="40"/>
      <c r="E60" s="26">
        <f>IF(E59="Yes", (E58*E37),0)</f>
        <v>0</v>
      </c>
      <c r="F60" s="44"/>
      <c r="G60" s="114" t="s">
        <v>210</v>
      </c>
      <c r="H60" s="7"/>
    </row>
    <row r="61" spans="2:8" ht="13">
      <c r="B61" s="138">
        <f t="shared" si="0"/>
        <v>61</v>
      </c>
      <c r="C61" s="111" t="s">
        <v>211</v>
      </c>
      <c r="D61" s="50"/>
      <c r="E61" s="25"/>
      <c r="F61" s="172"/>
      <c r="G61" s="173"/>
      <c r="H61" s="7"/>
    </row>
    <row r="62" spans="2:8">
      <c r="B62" s="138">
        <f t="shared" si="0"/>
        <v>62</v>
      </c>
      <c r="C62" s="109" t="s">
        <v>212</v>
      </c>
      <c r="D62" s="55"/>
      <c r="E62" s="70" t="str">
        <f>IF(AND(E26="Price DRG",E13="Yes",E24&lt;E23), ((E24+1)/E33),"N/A")</f>
        <v>N/A</v>
      </c>
      <c r="F62" s="56"/>
      <c r="G62" s="112" t="s">
        <v>213</v>
      </c>
      <c r="H62" s="7"/>
    </row>
    <row r="63" spans="2:8">
      <c r="B63" s="138">
        <f t="shared" si="0"/>
        <v>63</v>
      </c>
      <c r="C63" s="109" t="s">
        <v>214</v>
      </c>
      <c r="D63" s="55"/>
      <c r="E63" s="70" t="str">
        <f>IF(AND(E26="Price DRG",E62="N/A",E11="No"), (E24/E33),"N/A")</f>
        <v>N/A</v>
      </c>
      <c r="F63" s="56"/>
      <c r="G63" s="112" t="s">
        <v>215</v>
      </c>
      <c r="H63" s="7"/>
    </row>
    <row r="64" spans="2:8" ht="27.75" customHeight="1">
      <c r="B64" s="138">
        <f t="shared" si="0"/>
        <v>64</v>
      </c>
      <c r="C64" s="109" t="s">
        <v>216</v>
      </c>
      <c r="D64" s="55"/>
      <c r="E64" s="70" t="str">
        <f>IF(AND(E26="Price DRG",E62="N/A",E63="N/A",E12="No"), ((E24+1)/E33),"N/A")</f>
        <v>N/A</v>
      </c>
      <c r="F64" s="56"/>
      <c r="G64" s="112" t="s">
        <v>217</v>
      </c>
      <c r="H64" s="7"/>
    </row>
    <row r="65" spans="2:8" ht="28.5" customHeight="1">
      <c r="B65" s="138">
        <f t="shared" si="0"/>
        <v>65</v>
      </c>
      <c r="C65" s="109" t="s">
        <v>218</v>
      </c>
      <c r="D65" s="55"/>
      <c r="E65" s="70" t="str">
        <f>IF(E26="Price DRG", IF(ISNUMBER(E62), E62, IF(ISNUMBER(E63), E63, IF(ISNUMBER(E64), E64, 1))),"N/A")</f>
        <v>N/A</v>
      </c>
      <c r="F65" s="56"/>
      <c r="G65" s="112" t="s">
        <v>219</v>
      </c>
      <c r="H65" s="17"/>
    </row>
    <row r="66" spans="2:8">
      <c r="B66" s="138">
        <f t="shared" si="0"/>
        <v>66</v>
      </c>
      <c r="C66" s="109" t="s">
        <v>220</v>
      </c>
      <c r="D66" s="55"/>
      <c r="E66" s="70" t="str">
        <f>IF(E26="Price DRG", IF(E65&lt;=1, E65, 1),"N/A")</f>
        <v>N/A</v>
      </c>
      <c r="F66" s="56"/>
      <c r="G66" s="112" t="s">
        <v>221</v>
      </c>
      <c r="H66" s="17"/>
    </row>
    <row r="67" spans="2:8">
      <c r="B67" s="138">
        <f t="shared" si="0"/>
        <v>67</v>
      </c>
      <c r="C67" s="109" t="s">
        <v>222</v>
      </c>
      <c r="D67" s="55"/>
      <c r="E67" s="57" t="str">
        <f>IF(E26="Price DRG", E44*E54*E66, "N/A")</f>
        <v>N/A</v>
      </c>
      <c r="F67" s="56"/>
      <c r="G67" s="112" t="s">
        <v>223</v>
      </c>
      <c r="H67" s="7"/>
    </row>
    <row r="68" spans="2:8">
      <c r="B68" s="138">
        <f t="shared" si="0"/>
        <v>68</v>
      </c>
      <c r="C68" s="109" t="s">
        <v>224</v>
      </c>
      <c r="D68" s="55"/>
      <c r="E68" s="57" t="str">
        <f>IF(E26="Price DRG", E44*E60*E66,"N/A")</f>
        <v>N/A</v>
      </c>
      <c r="F68" s="56"/>
      <c r="G68" s="112" t="s">
        <v>225</v>
      </c>
      <c r="H68" s="7"/>
    </row>
    <row r="69" spans="2:8" ht="13">
      <c r="B69" s="138">
        <f t="shared" si="0"/>
        <v>69</v>
      </c>
      <c r="C69" s="116" t="s">
        <v>226</v>
      </c>
      <c r="D69" s="62"/>
      <c r="E69" s="63"/>
      <c r="F69" s="64"/>
      <c r="G69" s="117"/>
      <c r="H69" s="7"/>
    </row>
    <row r="70" spans="2:8" s="15" customFormat="1">
      <c r="B70" s="138">
        <f t="shared" si="0"/>
        <v>70</v>
      </c>
      <c r="C70" s="118" t="s">
        <v>227</v>
      </c>
      <c r="D70" s="61"/>
      <c r="E70" s="178" t="str">
        <f>IF(E26="Price interim claim", IF(E23&gt;=E29,"Yes","Deny"),"N/A")</f>
        <v>N/A</v>
      </c>
      <c r="F70" s="179"/>
      <c r="G70" s="146" t="s">
        <v>228</v>
      </c>
      <c r="H70" s="7"/>
    </row>
    <row r="71" spans="2:8" s="15" customFormat="1">
      <c r="B71" s="138">
        <f t="shared" si="0"/>
        <v>71</v>
      </c>
      <c r="C71" s="119" t="s">
        <v>121</v>
      </c>
      <c r="D71" s="61"/>
      <c r="E71" s="178" t="str">
        <f>IF(E26="Price interim claim",IF(E70="Yes",(E23*E30),0),"N/A")</f>
        <v>N/A</v>
      </c>
      <c r="F71" s="179"/>
      <c r="G71" s="146" t="s">
        <v>229</v>
      </c>
      <c r="H71" s="7"/>
    </row>
    <row r="72" spans="2:8" ht="13">
      <c r="B72" s="138">
        <f t="shared" si="0"/>
        <v>72</v>
      </c>
      <c r="C72" s="120" t="s">
        <v>230</v>
      </c>
      <c r="D72" s="51"/>
      <c r="E72" s="28"/>
      <c r="F72" s="52"/>
      <c r="G72" s="121"/>
      <c r="H72" s="7"/>
    </row>
    <row r="73" spans="2:8" s="15" customFormat="1" ht="30" customHeight="1">
      <c r="B73" s="138">
        <f t="shared" si="0"/>
        <v>73</v>
      </c>
      <c r="C73" s="122" t="s">
        <v>124</v>
      </c>
      <c r="D73" s="53"/>
      <c r="E73" s="180" t="str">
        <f>IF(E26="Price OPFS", E26, IF(E26="Price DRG", ROUND(E67+E68,2), IF(E26="Price Interim Claim", ROUND(E71,2), 0)))</f>
        <v>Price OPFS</v>
      </c>
      <c r="F73" s="181"/>
      <c r="G73" s="147" t="s">
        <v>231</v>
      </c>
      <c r="H73" s="7"/>
    </row>
    <row r="74" spans="2:8">
      <c r="B74" s="138">
        <f>B73+1</f>
        <v>74</v>
      </c>
      <c r="C74" s="104" t="s">
        <v>61</v>
      </c>
      <c r="D74" s="40"/>
      <c r="E74" s="27">
        <f>E17</f>
        <v>0</v>
      </c>
      <c r="F74" s="44"/>
      <c r="G74" s="147" t="s">
        <v>60</v>
      </c>
      <c r="H74" s="7"/>
    </row>
    <row r="75" spans="2:8">
      <c r="B75" s="138">
        <f>B74+1</f>
        <v>75</v>
      </c>
      <c r="C75" s="104" t="s">
        <v>64</v>
      </c>
      <c r="D75" s="40"/>
      <c r="E75" s="27">
        <f>E18</f>
        <v>0</v>
      </c>
      <c r="F75" s="44"/>
      <c r="G75" s="123" t="s">
        <v>63</v>
      </c>
      <c r="H75" s="7"/>
    </row>
    <row r="76" spans="2:8" ht="25">
      <c r="B76" s="138">
        <f>B75+1</f>
        <v>76</v>
      </c>
      <c r="C76" s="190" t="s">
        <v>130</v>
      </c>
      <c r="D76" s="212"/>
      <c r="E76" s="213" t="str">
        <f>IF(E73="Price OPFS", E73, IF((E73-E74-E75)&gt;0,E73-E74-E75,0))</f>
        <v>Price OPFS</v>
      </c>
      <c r="F76" s="214"/>
      <c r="G76" s="215" t="s">
        <v>232</v>
      </c>
      <c r="H76" s="7"/>
    </row>
    <row r="77" spans="2:8" s="18" customFormat="1" ht="13">
      <c r="B77" s="191" t="s">
        <v>233</v>
      </c>
      <c r="C77" s="216"/>
      <c r="D77" s="216"/>
      <c r="E77" s="216"/>
      <c r="F77" s="216"/>
      <c r="G77" s="217"/>
      <c r="H77" s="8"/>
    </row>
    <row r="80" spans="2:8">
      <c r="E80" s="6"/>
    </row>
    <row r="81" spans="5:5">
      <c r="E81" s="6"/>
    </row>
    <row r="82" spans="5:5">
      <c r="E82" s="6"/>
    </row>
    <row r="83" spans="5:5">
      <c r="E83" s="6"/>
    </row>
  </sheetData>
  <mergeCells count="2">
    <mergeCell ref="C2:F2"/>
    <mergeCell ref="C3:G3"/>
  </mergeCells>
  <phoneticPr fontId="11" type="noConversion"/>
  <dataValidations count="2">
    <dataValidation type="whole" operator="lessThanOrEqual" allowBlank="1" showInputMessage="1" showErrorMessage="1" sqref="E16" xr:uid="{00000000-0002-0000-0300-000000000000}">
      <formula1>110</formula1>
    </dataValidation>
    <dataValidation type="list" allowBlank="1" showInputMessage="1" showErrorMessage="1" sqref="E11:E13" xr:uid="{00000000-0002-0000-0300-000001000000}">
      <formula1>"Yes,No"</formula1>
    </dataValidation>
  </dataValidations>
  <pageMargins left="0.25" right="0.25" top="0.75" bottom="0.75" header="0.3" footer="0.3"/>
  <pageSetup scale="74" fitToHeight="0" orientation="landscape" r:id="rId1"/>
  <rowBreaks count="2" manualBreakCount="2">
    <brk id="30" min="1" max="6" man="1"/>
    <brk id="60" min="1" max="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pageSetUpPr fitToPage="1"/>
  </sheetPr>
  <dimension ref="A1:J1339"/>
  <sheetViews>
    <sheetView zoomScaleNormal="100" workbookViewId="0">
      <pane ySplit="8" topLeftCell="A9" activePane="bottomLeft" state="frozen"/>
      <selection pane="bottomLeft" activeCell="C43" sqref="C43"/>
    </sheetView>
  </sheetViews>
  <sheetFormatPr defaultColWidth="9.1796875" defaultRowHeight="12.5"/>
  <cols>
    <col min="1" max="1" width="9.1796875" style="153"/>
    <col min="2" max="2" width="74.1796875" style="153" bestFit="1" customWidth="1"/>
    <col min="3" max="7" width="9.1796875" style="153"/>
    <col min="8" max="9" width="12.54296875" style="153" bestFit="1" customWidth="1"/>
    <col min="10" max="16384" width="9.1796875" style="153"/>
  </cols>
  <sheetData>
    <row r="1" spans="1:9" ht="13">
      <c r="A1" s="363" t="s">
        <v>234</v>
      </c>
      <c r="B1" s="364"/>
      <c r="C1" s="364"/>
      <c r="D1" s="364"/>
      <c r="E1" s="364"/>
      <c r="F1" s="364"/>
      <c r="G1" s="364"/>
      <c r="H1" s="364"/>
      <c r="I1" s="365"/>
    </row>
    <row r="2" spans="1:9" ht="13">
      <c r="A2" s="366" t="s">
        <v>235</v>
      </c>
      <c r="B2" s="367"/>
      <c r="C2" s="367"/>
      <c r="D2" s="367"/>
      <c r="E2" s="367"/>
      <c r="F2" s="367"/>
      <c r="G2" s="367"/>
      <c r="H2" s="367"/>
      <c r="I2" s="368"/>
    </row>
    <row r="3" spans="1:9" ht="13">
      <c r="A3" s="363" t="s">
        <v>236</v>
      </c>
      <c r="B3" s="364"/>
      <c r="C3" s="364"/>
      <c r="D3" s="364"/>
      <c r="E3" s="364"/>
      <c r="F3" s="364"/>
      <c r="G3" s="364"/>
      <c r="H3" s="364"/>
      <c r="I3" s="365"/>
    </row>
    <row r="4" spans="1:9" ht="13">
      <c r="A4" s="369" t="s">
        <v>237</v>
      </c>
      <c r="B4" s="370"/>
      <c r="C4" s="370"/>
      <c r="D4" s="370"/>
      <c r="E4" s="370"/>
      <c r="F4" s="370"/>
      <c r="G4" s="370"/>
      <c r="H4" s="370"/>
      <c r="I4" s="371"/>
    </row>
    <row r="5" spans="1:9" ht="15">
      <c r="A5" s="372" t="s">
        <v>238</v>
      </c>
      <c r="B5" s="373"/>
      <c r="C5" s="373"/>
      <c r="D5" s="373"/>
      <c r="E5" s="373"/>
      <c r="F5" s="373"/>
      <c r="G5" s="373"/>
      <c r="H5" s="373"/>
      <c r="I5" s="374"/>
    </row>
    <row r="6" spans="1:9" ht="26">
      <c r="A6" s="218"/>
      <c r="B6" s="219"/>
      <c r="C6" s="220" t="s">
        <v>239</v>
      </c>
      <c r="D6" s="221" t="s">
        <v>240</v>
      </c>
      <c r="E6" s="222" t="s">
        <v>241</v>
      </c>
      <c r="F6" s="222" t="s">
        <v>242</v>
      </c>
      <c r="G6" s="222" t="s">
        <v>243</v>
      </c>
      <c r="H6" s="223"/>
      <c r="I6" s="224"/>
    </row>
    <row r="7" spans="1:9" ht="13">
      <c r="A7" s="163"/>
      <c r="B7" s="161"/>
      <c r="C7" s="91" t="s">
        <v>244</v>
      </c>
      <c r="D7" s="150" t="s">
        <v>245</v>
      </c>
      <c r="E7" s="160" t="s">
        <v>246</v>
      </c>
      <c r="F7" s="160" t="s">
        <v>246</v>
      </c>
      <c r="G7" s="160" t="s">
        <v>247</v>
      </c>
      <c r="H7" s="159" t="s">
        <v>248</v>
      </c>
      <c r="I7" s="158"/>
    </row>
    <row r="8" spans="1:9" ht="12.75" customHeight="1">
      <c r="A8" s="126" t="s">
        <v>70</v>
      </c>
      <c r="B8" s="101" t="s">
        <v>249</v>
      </c>
      <c r="C8" s="92" t="s">
        <v>250</v>
      </c>
      <c r="D8" s="151" t="s">
        <v>251</v>
      </c>
      <c r="E8" s="157" t="s">
        <v>252</v>
      </c>
      <c r="F8" s="157" t="s">
        <v>252</v>
      </c>
      <c r="G8" s="157" t="s">
        <v>253</v>
      </c>
      <c r="H8" s="156" t="s">
        <v>254</v>
      </c>
      <c r="I8" s="155" t="s">
        <v>255</v>
      </c>
    </row>
    <row r="9" spans="1:9" ht="13">
      <c r="A9" s="164" t="s">
        <v>256</v>
      </c>
      <c r="B9" s="2" t="s">
        <v>257</v>
      </c>
      <c r="C9" s="3">
        <v>8.6</v>
      </c>
      <c r="D9" s="152">
        <v>6.6773999999999996</v>
      </c>
      <c r="E9" s="100">
        <v>1.0249999999999999</v>
      </c>
      <c r="F9" s="127">
        <v>1.25</v>
      </c>
      <c r="G9" s="74">
        <v>0.8</v>
      </c>
      <c r="H9" s="225" t="s">
        <v>258</v>
      </c>
      <c r="I9" s="226" t="s">
        <v>259</v>
      </c>
    </row>
    <row r="10" spans="1:9" ht="13">
      <c r="A10" s="164" t="s">
        <v>260</v>
      </c>
      <c r="B10" s="2" t="s">
        <v>257</v>
      </c>
      <c r="C10" s="3">
        <v>8.6</v>
      </c>
      <c r="D10" s="152">
        <v>6.6773999999999996</v>
      </c>
      <c r="E10" s="100">
        <v>1.0249999999999999</v>
      </c>
      <c r="F10" s="127">
        <v>1.25</v>
      </c>
      <c r="G10" s="74">
        <v>0.8</v>
      </c>
      <c r="H10" s="227" t="s">
        <v>258</v>
      </c>
      <c r="I10" s="228" t="s">
        <v>259</v>
      </c>
    </row>
    <row r="11" spans="1:9" ht="13">
      <c r="A11" s="164" t="s">
        <v>261</v>
      </c>
      <c r="B11" s="2" t="s">
        <v>257</v>
      </c>
      <c r="C11" s="3">
        <v>11.32</v>
      </c>
      <c r="D11" s="152">
        <v>7.9134000000000002</v>
      </c>
      <c r="E11" s="100">
        <v>1.0249999999999999</v>
      </c>
      <c r="F11" s="127">
        <v>2.4</v>
      </c>
      <c r="G11" s="74">
        <v>0.8</v>
      </c>
      <c r="H11" s="227" t="s">
        <v>258</v>
      </c>
      <c r="I11" s="228" t="s">
        <v>262</v>
      </c>
    </row>
    <row r="12" spans="1:9" ht="13">
      <c r="A12" s="229" t="s">
        <v>263</v>
      </c>
      <c r="B12" s="230" t="s">
        <v>257</v>
      </c>
      <c r="C12" s="231">
        <v>31.96</v>
      </c>
      <c r="D12" s="232">
        <v>16.788499999999999</v>
      </c>
      <c r="E12" s="233">
        <v>1.0249999999999999</v>
      </c>
      <c r="F12" s="234">
        <v>2.4</v>
      </c>
      <c r="G12" s="235">
        <v>0.8</v>
      </c>
      <c r="H12" s="236" t="s">
        <v>258</v>
      </c>
      <c r="I12" s="237" t="s">
        <v>262</v>
      </c>
    </row>
    <row r="13" spans="1:9" ht="13">
      <c r="A13" s="164" t="s">
        <v>264</v>
      </c>
      <c r="B13" s="2" t="s">
        <v>265</v>
      </c>
      <c r="C13" s="3">
        <v>11</v>
      </c>
      <c r="D13" s="152">
        <v>8.8253000000000004</v>
      </c>
      <c r="E13" s="100">
        <v>1.0249999999999999</v>
      </c>
      <c r="F13" s="127">
        <v>1.25</v>
      </c>
      <c r="G13" s="74">
        <v>0.8</v>
      </c>
      <c r="H13" s="225" t="s">
        <v>258</v>
      </c>
      <c r="I13" s="226" t="s">
        <v>259</v>
      </c>
    </row>
    <row r="14" spans="1:9" ht="13">
      <c r="A14" s="164" t="s">
        <v>266</v>
      </c>
      <c r="B14" s="2" t="s">
        <v>265</v>
      </c>
      <c r="C14" s="3">
        <v>15.71</v>
      </c>
      <c r="D14" s="152">
        <v>11.4162</v>
      </c>
      <c r="E14" s="100">
        <v>1.0249999999999999</v>
      </c>
      <c r="F14" s="127">
        <v>1.25</v>
      </c>
      <c r="G14" s="74">
        <v>0.8</v>
      </c>
      <c r="H14" s="227" t="s">
        <v>258</v>
      </c>
      <c r="I14" s="228" t="s">
        <v>259</v>
      </c>
    </row>
    <row r="15" spans="1:9" ht="13">
      <c r="A15" s="164" t="s">
        <v>267</v>
      </c>
      <c r="B15" s="2" t="s">
        <v>265</v>
      </c>
      <c r="C15" s="3">
        <v>24.75</v>
      </c>
      <c r="D15" s="152">
        <v>13.6172</v>
      </c>
      <c r="E15" s="100">
        <v>1.0249999999999999</v>
      </c>
      <c r="F15" s="127">
        <v>2.4</v>
      </c>
      <c r="G15" s="74">
        <v>0.8</v>
      </c>
      <c r="H15" s="227" t="s">
        <v>258</v>
      </c>
      <c r="I15" s="228" t="s">
        <v>262</v>
      </c>
    </row>
    <row r="16" spans="1:9" ht="13">
      <c r="A16" s="229" t="s">
        <v>268</v>
      </c>
      <c r="B16" s="230" t="s">
        <v>265</v>
      </c>
      <c r="C16" s="231">
        <v>48.24</v>
      </c>
      <c r="D16" s="232">
        <v>25.9055</v>
      </c>
      <c r="E16" s="233">
        <v>1.0249999999999999</v>
      </c>
      <c r="F16" s="234">
        <v>2.4</v>
      </c>
      <c r="G16" s="235">
        <v>0.8</v>
      </c>
      <c r="H16" s="236" t="s">
        <v>258</v>
      </c>
      <c r="I16" s="237" t="s">
        <v>262</v>
      </c>
    </row>
    <row r="17" spans="1:9" ht="13">
      <c r="A17" s="164" t="s">
        <v>269</v>
      </c>
      <c r="B17" s="2" t="s">
        <v>270</v>
      </c>
      <c r="C17" s="3">
        <v>15.75</v>
      </c>
      <c r="D17" s="152">
        <v>6.2888000000000002</v>
      </c>
      <c r="E17" s="100">
        <v>1.0249999999999999</v>
      </c>
      <c r="F17" s="127">
        <v>1.25</v>
      </c>
      <c r="G17" s="74">
        <v>0.8</v>
      </c>
      <c r="H17" s="66" t="s">
        <v>258</v>
      </c>
      <c r="I17" s="67" t="s">
        <v>259</v>
      </c>
    </row>
    <row r="18" spans="1:9" ht="13">
      <c r="A18" s="164" t="s">
        <v>271</v>
      </c>
      <c r="B18" s="2" t="s">
        <v>270</v>
      </c>
      <c r="C18" s="3">
        <v>21.15</v>
      </c>
      <c r="D18" s="152">
        <v>7.4657</v>
      </c>
      <c r="E18" s="100">
        <v>1.0249999999999999</v>
      </c>
      <c r="F18" s="127">
        <v>1.25</v>
      </c>
      <c r="G18" s="74">
        <v>0.8</v>
      </c>
      <c r="H18" s="66" t="s">
        <v>258</v>
      </c>
      <c r="I18" s="67" t="s">
        <v>259</v>
      </c>
    </row>
    <row r="19" spans="1:9" ht="13">
      <c r="A19" s="164" t="s">
        <v>272</v>
      </c>
      <c r="B19" s="2" t="s">
        <v>270</v>
      </c>
      <c r="C19" s="3">
        <v>29.98</v>
      </c>
      <c r="D19" s="152">
        <v>10.658300000000001</v>
      </c>
      <c r="E19" s="100">
        <v>1.0249999999999999</v>
      </c>
      <c r="F19" s="127">
        <v>2.4</v>
      </c>
      <c r="G19" s="74">
        <v>0.8</v>
      </c>
      <c r="H19" s="66" t="s">
        <v>258</v>
      </c>
      <c r="I19" s="67" t="s">
        <v>262</v>
      </c>
    </row>
    <row r="20" spans="1:9" ht="13">
      <c r="A20" s="229" t="s">
        <v>273</v>
      </c>
      <c r="B20" s="230" t="s">
        <v>270</v>
      </c>
      <c r="C20" s="231">
        <v>41.3</v>
      </c>
      <c r="D20" s="232">
        <v>15.5871</v>
      </c>
      <c r="E20" s="233">
        <v>1.0249999999999999</v>
      </c>
      <c r="F20" s="234">
        <v>2.4</v>
      </c>
      <c r="G20" s="235">
        <v>0.8</v>
      </c>
      <c r="H20" s="238" t="s">
        <v>258</v>
      </c>
      <c r="I20" s="239" t="s">
        <v>262</v>
      </c>
    </row>
    <row r="21" spans="1:9" ht="13">
      <c r="A21" s="164" t="s">
        <v>274</v>
      </c>
      <c r="B21" s="2" t="s">
        <v>275</v>
      </c>
      <c r="C21" s="3">
        <v>14.73</v>
      </c>
      <c r="D21" s="152">
        <v>4.1551999999999998</v>
      </c>
      <c r="E21" s="100">
        <v>1.0249999999999999</v>
      </c>
      <c r="F21" s="127">
        <v>1.25</v>
      </c>
      <c r="G21" s="74">
        <v>0.8</v>
      </c>
      <c r="H21" s="225" t="s">
        <v>258</v>
      </c>
      <c r="I21" s="226" t="s">
        <v>259</v>
      </c>
    </row>
    <row r="22" spans="1:9" ht="13">
      <c r="A22" s="164" t="s">
        <v>276</v>
      </c>
      <c r="B22" s="2" t="s">
        <v>275</v>
      </c>
      <c r="C22" s="3">
        <v>19.43</v>
      </c>
      <c r="D22" s="152">
        <v>5.6559999999999997</v>
      </c>
      <c r="E22" s="100">
        <v>1.0249999999999999</v>
      </c>
      <c r="F22" s="127">
        <v>1.25</v>
      </c>
      <c r="G22" s="74">
        <v>0.8</v>
      </c>
      <c r="H22" s="227" t="s">
        <v>258</v>
      </c>
      <c r="I22" s="228" t="s">
        <v>259</v>
      </c>
    </row>
    <row r="23" spans="1:9" ht="13">
      <c r="A23" s="164" t="s">
        <v>277</v>
      </c>
      <c r="B23" s="2" t="s">
        <v>275</v>
      </c>
      <c r="C23" s="3">
        <v>25.17</v>
      </c>
      <c r="D23" s="152">
        <v>7.1908000000000003</v>
      </c>
      <c r="E23" s="100">
        <v>1.0249999999999999</v>
      </c>
      <c r="F23" s="127">
        <v>2.4</v>
      </c>
      <c r="G23" s="74">
        <v>0.8</v>
      </c>
      <c r="H23" s="227" t="s">
        <v>258</v>
      </c>
      <c r="I23" s="228" t="s">
        <v>262</v>
      </c>
    </row>
    <row r="24" spans="1:9" ht="13">
      <c r="A24" s="229" t="s">
        <v>278</v>
      </c>
      <c r="B24" s="230" t="s">
        <v>275</v>
      </c>
      <c r="C24" s="231">
        <v>33.44</v>
      </c>
      <c r="D24" s="232">
        <v>10.2301</v>
      </c>
      <c r="E24" s="233">
        <v>1.0249999999999999</v>
      </c>
      <c r="F24" s="234">
        <v>2.4</v>
      </c>
      <c r="G24" s="235">
        <v>0.8</v>
      </c>
      <c r="H24" s="236" t="s">
        <v>258</v>
      </c>
      <c r="I24" s="237" t="s">
        <v>262</v>
      </c>
    </row>
    <row r="25" spans="1:9" ht="13">
      <c r="A25" s="164" t="s">
        <v>279</v>
      </c>
      <c r="B25" s="2" t="s">
        <v>280</v>
      </c>
      <c r="C25" s="3">
        <v>7.32</v>
      </c>
      <c r="D25" s="152">
        <v>7.4839000000000002</v>
      </c>
      <c r="E25" s="100">
        <v>1.0249999999999999</v>
      </c>
      <c r="F25" s="127">
        <v>1.25</v>
      </c>
      <c r="G25" s="74">
        <v>0.8</v>
      </c>
      <c r="H25" s="225" t="s">
        <v>258</v>
      </c>
      <c r="I25" s="226" t="s">
        <v>259</v>
      </c>
    </row>
    <row r="26" spans="1:9" ht="13">
      <c r="A26" s="164" t="s">
        <v>281</v>
      </c>
      <c r="B26" s="2" t="s">
        <v>280</v>
      </c>
      <c r="C26" s="3">
        <v>7.32</v>
      </c>
      <c r="D26" s="152">
        <v>7.4839000000000002</v>
      </c>
      <c r="E26" s="100">
        <v>1.0249999999999999</v>
      </c>
      <c r="F26" s="127">
        <v>1.25</v>
      </c>
      <c r="G26" s="74">
        <v>0.8</v>
      </c>
      <c r="H26" s="227" t="s">
        <v>258</v>
      </c>
      <c r="I26" s="228" t="s">
        <v>259</v>
      </c>
    </row>
    <row r="27" spans="1:9" ht="13">
      <c r="A27" s="164" t="s">
        <v>282</v>
      </c>
      <c r="B27" s="2" t="s">
        <v>280</v>
      </c>
      <c r="C27" s="3">
        <v>9.36</v>
      </c>
      <c r="D27" s="152">
        <v>8.3488000000000007</v>
      </c>
      <c r="E27" s="100">
        <v>1.0249999999999999</v>
      </c>
      <c r="F27" s="127">
        <v>2.4</v>
      </c>
      <c r="G27" s="74">
        <v>0.8</v>
      </c>
      <c r="H27" s="227" t="s">
        <v>258</v>
      </c>
      <c r="I27" s="228" t="s">
        <v>262</v>
      </c>
    </row>
    <row r="28" spans="1:9" ht="13">
      <c r="A28" s="229" t="s">
        <v>283</v>
      </c>
      <c r="B28" s="230" t="s">
        <v>280</v>
      </c>
      <c r="C28" s="231">
        <v>23.45</v>
      </c>
      <c r="D28" s="232">
        <v>13.875400000000001</v>
      </c>
      <c r="E28" s="233">
        <v>1.0249999999999999</v>
      </c>
      <c r="F28" s="234">
        <v>2.4</v>
      </c>
      <c r="G28" s="235">
        <v>0.8</v>
      </c>
      <c r="H28" s="236" t="s">
        <v>258</v>
      </c>
      <c r="I28" s="237" t="s">
        <v>262</v>
      </c>
    </row>
    <row r="29" spans="1:9" ht="13">
      <c r="A29" s="164" t="s">
        <v>284</v>
      </c>
      <c r="B29" s="2" t="s">
        <v>285</v>
      </c>
      <c r="C29" s="3">
        <v>16.989999999999998</v>
      </c>
      <c r="D29" s="152">
        <v>5.7967000000000004</v>
      </c>
      <c r="E29" s="100">
        <v>1.0249999999999999</v>
      </c>
      <c r="F29" s="127">
        <v>1.25</v>
      </c>
      <c r="G29" s="74">
        <v>0.8</v>
      </c>
      <c r="H29" s="225" t="s">
        <v>258</v>
      </c>
      <c r="I29" s="226" t="s">
        <v>259</v>
      </c>
    </row>
    <row r="30" spans="1:9" ht="13">
      <c r="A30" s="164" t="s">
        <v>286</v>
      </c>
      <c r="B30" s="2" t="s">
        <v>285</v>
      </c>
      <c r="C30" s="3">
        <v>23.97</v>
      </c>
      <c r="D30" s="152">
        <v>8.3987999999999996</v>
      </c>
      <c r="E30" s="100">
        <v>1.0249999999999999</v>
      </c>
      <c r="F30" s="127">
        <v>1.25</v>
      </c>
      <c r="G30" s="74">
        <v>0.8</v>
      </c>
      <c r="H30" s="227" t="s">
        <v>258</v>
      </c>
      <c r="I30" s="228" t="s">
        <v>259</v>
      </c>
    </row>
    <row r="31" spans="1:9" ht="13">
      <c r="A31" s="164" t="s">
        <v>287</v>
      </c>
      <c r="B31" s="2" t="s">
        <v>285</v>
      </c>
      <c r="C31" s="3">
        <v>28.53</v>
      </c>
      <c r="D31" s="152">
        <v>10.1129</v>
      </c>
      <c r="E31" s="100">
        <v>1.0249999999999999</v>
      </c>
      <c r="F31" s="127">
        <v>2.4</v>
      </c>
      <c r="G31" s="74">
        <v>0.8</v>
      </c>
      <c r="H31" s="227" t="s">
        <v>258</v>
      </c>
      <c r="I31" s="228" t="s">
        <v>262</v>
      </c>
    </row>
    <row r="32" spans="1:9" ht="13">
      <c r="A32" s="229" t="s">
        <v>288</v>
      </c>
      <c r="B32" s="230" t="s">
        <v>285</v>
      </c>
      <c r="C32" s="231">
        <v>49.77</v>
      </c>
      <c r="D32" s="232">
        <v>19.647500000000001</v>
      </c>
      <c r="E32" s="233">
        <v>1.0249999999999999</v>
      </c>
      <c r="F32" s="234">
        <v>2.4</v>
      </c>
      <c r="G32" s="235">
        <v>0.8</v>
      </c>
      <c r="H32" s="236" t="s">
        <v>258</v>
      </c>
      <c r="I32" s="237" t="s">
        <v>262</v>
      </c>
    </row>
    <row r="33" spans="1:9" ht="13">
      <c r="A33" s="164" t="s">
        <v>289</v>
      </c>
      <c r="B33" s="2" t="s">
        <v>290</v>
      </c>
      <c r="C33" s="3">
        <v>11.56</v>
      </c>
      <c r="D33" s="152">
        <v>3.9470000000000001</v>
      </c>
      <c r="E33" s="100">
        <v>1.0249999999999999</v>
      </c>
      <c r="F33" s="127">
        <v>1.25</v>
      </c>
      <c r="G33" s="74">
        <v>0.8</v>
      </c>
      <c r="H33" s="225" t="s">
        <v>258</v>
      </c>
      <c r="I33" s="226" t="s">
        <v>259</v>
      </c>
    </row>
    <row r="34" spans="1:9" ht="13">
      <c r="A34" s="164" t="s">
        <v>291</v>
      </c>
      <c r="B34" s="2" t="s">
        <v>290</v>
      </c>
      <c r="C34" s="3">
        <v>16.079999999999998</v>
      </c>
      <c r="D34" s="152">
        <v>4.7371999999999996</v>
      </c>
      <c r="E34" s="100">
        <v>1.0249999999999999</v>
      </c>
      <c r="F34" s="127">
        <v>1.25</v>
      </c>
      <c r="G34" s="74">
        <v>0.8</v>
      </c>
      <c r="H34" s="227" t="s">
        <v>258</v>
      </c>
      <c r="I34" s="228" t="s">
        <v>259</v>
      </c>
    </row>
    <row r="35" spans="1:9" ht="13">
      <c r="A35" s="164" t="s">
        <v>292</v>
      </c>
      <c r="B35" s="2" t="s">
        <v>290</v>
      </c>
      <c r="C35" s="3">
        <v>18.87</v>
      </c>
      <c r="D35" s="152">
        <v>5.5522999999999998</v>
      </c>
      <c r="E35" s="100">
        <v>1.0249999999999999</v>
      </c>
      <c r="F35" s="127">
        <v>2.4</v>
      </c>
      <c r="G35" s="74">
        <v>0.8</v>
      </c>
      <c r="H35" s="227" t="s">
        <v>258</v>
      </c>
      <c r="I35" s="228" t="s">
        <v>262</v>
      </c>
    </row>
    <row r="36" spans="1:9" ht="13">
      <c r="A36" s="229" t="s">
        <v>293</v>
      </c>
      <c r="B36" s="230" t="s">
        <v>290</v>
      </c>
      <c r="C36" s="231">
        <v>27.3</v>
      </c>
      <c r="D36" s="232">
        <v>8.8632000000000009</v>
      </c>
      <c r="E36" s="233">
        <v>1.0249999999999999</v>
      </c>
      <c r="F36" s="234">
        <v>2.4</v>
      </c>
      <c r="G36" s="235">
        <v>0.8</v>
      </c>
      <c r="H36" s="236" t="s">
        <v>258</v>
      </c>
      <c r="I36" s="237" t="s">
        <v>262</v>
      </c>
    </row>
    <row r="37" spans="1:9" ht="13">
      <c r="A37" s="164" t="s">
        <v>294</v>
      </c>
      <c r="B37" s="2" t="s">
        <v>295</v>
      </c>
      <c r="C37" s="3">
        <v>5.1100000000000003</v>
      </c>
      <c r="D37" s="152">
        <v>4.7039</v>
      </c>
      <c r="E37" s="100">
        <v>1.0249999999999999</v>
      </c>
      <c r="F37" s="127">
        <v>1.25</v>
      </c>
      <c r="G37" s="74">
        <v>0.8</v>
      </c>
      <c r="H37" s="225" t="s">
        <v>258</v>
      </c>
      <c r="I37" s="226" t="s">
        <v>259</v>
      </c>
    </row>
    <row r="38" spans="1:9" ht="13">
      <c r="A38" s="164" t="s">
        <v>296</v>
      </c>
      <c r="B38" s="2" t="s">
        <v>295</v>
      </c>
      <c r="C38" s="3">
        <v>5.1100000000000003</v>
      </c>
      <c r="D38" s="152">
        <v>4.7039</v>
      </c>
      <c r="E38" s="100">
        <v>1.0249999999999999</v>
      </c>
      <c r="F38" s="127">
        <v>1.25</v>
      </c>
      <c r="G38" s="74">
        <v>0.8</v>
      </c>
      <c r="H38" s="227" t="s">
        <v>258</v>
      </c>
      <c r="I38" s="228" t="s">
        <v>259</v>
      </c>
    </row>
    <row r="39" spans="1:9" ht="13">
      <c r="A39" s="164" t="s">
        <v>297</v>
      </c>
      <c r="B39" s="2" t="s">
        <v>295</v>
      </c>
      <c r="C39" s="3">
        <v>10.75</v>
      </c>
      <c r="D39" s="152">
        <v>7.8574000000000002</v>
      </c>
      <c r="E39" s="100">
        <v>1.0249999999999999</v>
      </c>
      <c r="F39" s="127">
        <v>2.4</v>
      </c>
      <c r="G39" s="74">
        <v>0.8</v>
      </c>
      <c r="H39" s="227" t="s">
        <v>258</v>
      </c>
      <c r="I39" s="228" t="s">
        <v>262</v>
      </c>
    </row>
    <row r="40" spans="1:9" ht="13">
      <c r="A40" s="229" t="s">
        <v>298</v>
      </c>
      <c r="B40" s="230" t="s">
        <v>295</v>
      </c>
      <c r="C40" s="231">
        <v>25.78</v>
      </c>
      <c r="D40" s="232">
        <v>17.7531</v>
      </c>
      <c r="E40" s="233">
        <v>1.0249999999999999</v>
      </c>
      <c r="F40" s="234">
        <v>2.4</v>
      </c>
      <c r="G40" s="235">
        <v>0.8</v>
      </c>
      <c r="H40" s="236" t="s">
        <v>258</v>
      </c>
      <c r="I40" s="237" t="s">
        <v>262</v>
      </c>
    </row>
    <row r="41" spans="1:9" ht="13">
      <c r="A41" s="164" t="s">
        <v>299</v>
      </c>
      <c r="B41" s="2" t="s">
        <v>300</v>
      </c>
      <c r="C41" s="3">
        <v>6.21</v>
      </c>
      <c r="D41" s="152">
        <v>2.1316999999999999</v>
      </c>
      <c r="E41" s="100">
        <v>1.0249999999999999</v>
      </c>
      <c r="F41" s="127">
        <v>1.25</v>
      </c>
      <c r="G41" s="74">
        <v>0.8</v>
      </c>
      <c r="H41" s="225" t="s">
        <v>258</v>
      </c>
      <c r="I41" s="226" t="s">
        <v>259</v>
      </c>
    </row>
    <row r="42" spans="1:9" ht="13">
      <c r="A42" s="164" t="s">
        <v>301</v>
      </c>
      <c r="B42" s="2" t="s">
        <v>300</v>
      </c>
      <c r="C42" s="3">
        <v>7.62</v>
      </c>
      <c r="D42" s="152">
        <v>2.6739000000000002</v>
      </c>
      <c r="E42" s="100">
        <v>1.0249999999999999</v>
      </c>
      <c r="F42" s="127">
        <v>1.25</v>
      </c>
      <c r="G42" s="74">
        <v>0.8</v>
      </c>
      <c r="H42" s="227" t="s">
        <v>258</v>
      </c>
      <c r="I42" s="228" t="s">
        <v>259</v>
      </c>
    </row>
    <row r="43" spans="1:9" ht="13">
      <c r="A43" s="164" t="s">
        <v>302</v>
      </c>
      <c r="B43" s="2" t="s">
        <v>300</v>
      </c>
      <c r="C43" s="3">
        <v>10.47</v>
      </c>
      <c r="D43" s="152">
        <v>3.4579</v>
      </c>
      <c r="E43" s="100">
        <v>1.0249999999999999</v>
      </c>
      <c r="F43" s="127">
        <v>2.4</v>
      </c>
      <c r="G43" s="74">
        <v>0.8</v>
      </c>
      <c r="H43" s="227" t="s">
        <v>258</v>
      </c>
      <c r="I43" s="228" t="s">
        <v>262</v>
      </c>
    </row>
    <row r="44" spans="1:9" ht="13">
      <c r="A44" s="229" t="s">
        <v>303</v>
      </c>
      <c r="B44" s="230" t="s">
        <v>300</v>
      </c>
      <c r="C44" s="231">
        <v>15.51</v>
      </c>
      <c r="D44" s="232">
        <v>5.7196999999999996</v>
      </c>
      <c r="E44" s="233">
        <v>1.0249999999999999</v>
      </c>
      <c r="F44" s="234">
        <v>2.4</v>
      </c>
      <c r="G44" s="235">
        <v>0.8</v>
      </c>
      <c r="H44" s="236" t="s">
        <v>258</v>
      </c>
      <c r="I44" s="237" t="s">
        <v>262</v>
      </c>
    </row>
    <row r="45" spans="1:9" ht="13">
      <c r="A45" s="164" t="s">
        <v>304</v>
      </c>
      <c r="B45" s="2" t="s">
        <v>305</v>
      </c>
      <c r="C45" s="3">
        <v>3.88</v>
      </c>
      <c r="D45" s="152">
        <v>1.9259999999999999</v>
      </c>
      <c r="E45" s="100">
        <v>1.0249999999999999</v>
      </c>
      <c r="F45" s="127">
        <v>1.25</v>
      </c>
      <c r="G45" s="74">
        <v>0.8</v>
      </c>
      <c r="H45" s="225" t="s">
        <v>258</v>
      </c>
      <c r="I45" s="226" t="s">
        <v>259</v>
      </c>
    </row>
    <row r="46" spans="1:9" ht="13">
      <c r="A46" s="164" t="s">
        <v>306</v>
      </c>
      <c r="B46" s="2" t="s">
        <v>305</v>
      </c>
      <c r="C46" s="3">
        <v>5.33</v>
      </c>
      <c r="D46" s="152">
        <v>2.5194999999999999</v>
      </c>
      <c r="E46" s="100">
        <v>1.0249999999999999</v>
      </c>
      <c r="F46" s="127">
        <v>1.25</v>
      </c>
      <c r="G46" s="74">
        <v>0.8</v>
      </c>
      <c r="H46" s="227" t="s">
        <v>258</v>
      </c>
      <c r="I46" s="228" t="s">
        <v>259</v>
      </c>
    </row>
    <row r="47" spans="1:9" ht="13">
      <c r="A47" s="164" t="s">
        <v>307</v>
      </c>
      <c r="B47" s="2" t="s">
        <v>305</v>
      </c>
      <c r="C47" s="3">
        <v>10.59</v>
      </c>
      <c r="D47" s="152">
        <v>3.9079000000000002</v>
      </c>
      <c r="E47" s="100">
        <v>1.0249999999999999</v>
      </c>
      <c r="F47" s="127">
        <v>2.4</v>
      </c>
      <c r="G47" s="74">
        <v>0.8</v>
      </c>
      <c r="H47" s="227" t="s">
        <v>258</v>
      </c>
      <c r="I47" s="228" t="s">
        <v>262</v>
      </c>
    </row>
    <row r="48" spans="1:9" ht="13">
      <c r="A48" s="229" t="s">
        <v>308</v>
      </c>
      <c r="B48" s="230" t="s">
        <v>305</v>
      </c>
      <c r="C48" s="231">
        <v>16.940000000000001</v>
      </c>
      <c r="D48" s="232">
        <v>6.3948</v>
      </c>
      <c r="E48" s="233">
        <v>1.0249999999999999</v>
      </c>
      <c r="F48" s="234">
        <v>2.4</v>
      </c>
      <c r="G48" s="235">
        <v>0.8</v>
      </c>
      <c r="H48" s="236" t="s">
        <v>258</v>
      </c>
      <c r="I48" s="237" t="s">
        <v>262</v>
      </c>
    </row>
    <row r="49" spans="1:9" ht="13">
      <c r="A49" s="164" t="s">
        <v>309</v>
      </c>
      <c r="B49" s="2" t="s">
        <v>310</v>
      </c>
      <c r="C49" s="3">
        <v>2.5499999999999998</v>
      </c>
      <c r="D49" s="152">
        <v>1.2336</v>
      </c>
      <c r="E49" s="100">
        <v>1.0249999999999999</v>
      </c>
      <c r="F49" s="127">
        <v>1.25</v>
      </c>
      <c r="G49" s="74">
        <v>0.8</v>
      </c>
      <c r="H49" s="225" t="s">
        <v>258</v>
      </c>
      <c r="I49" s="226" t="s">
        <v>259</v>
      </c>
    </row>
    <row r="50" spans="1:9" ht="13">
      <c r="A50" s="164" t="s">
        <v>311</v>
      </c>
      <c r="B50" s="2" t="s">
        <v>310</v>
      </c>
      <c r="C50" s="3">
        <v>4.3600000000000003</v>
      </c>
      <c r="D50" s="152">
        <v>1.5792999999999999</v>
      </c>
      <c r="E50" s="100">
        <v>1.0249999999999999</v>
      </c>
      <c r="F50" s="127">
        <v>1.25</v>
      </c>
      <c r="G50" s="74">
        <v>0.8</v>
      </c>
      <c r="H50" s="227" t="s">
        <v>258</v>
      </c>
      <c r="I50" s="228" t="s">
        <v>259</v>
      </c>
    </row>
    <row r="51" spans="1:9" ht="13">
      <c r="A51" s="164" t="s">
        <v>312</v>
      </c>
      <c r="B51" s="2" t="s">
        <v>310</v>
      </c>
      <c r="C51" s="3">
        <v>8.67</v>
      </c>
      <c r="D51" s="152">
        <v>2.5895999999999999</v>
      </c>
      <c r="E51" s="100">
        <v>1.0249999999999999</v>
      </c>
      <c r="F51" s="127">
        <v>2.4</v>
      </c>
      <c r="G51" s="74">
        <v>0.8</v>
      </c>
      <c r="H51" s="227" t="s">
        <v>258</v>
      </c>
      <c r="I51" s="228" t="s">
        <v>262</v>
      </c>
    </row>
    <row r="52" spans="1:9" ht="13">
      <c r="A52" s="229" t="s">
        <v>313</v>
      </c>
      <c r="B52" s="230" t="s">
        <v>310</v>
      </c>
      <c r="C52" s="231">
        <v>20.55</v>
      </c>
      <c r="D52" s="232">
        <v>5.7141999999999999</v>
      </c>
      <c r="E52" s="233">
        <v>1.0249999999999999</v>
      </c>
      <c r="F52" s="234">
        <v>2.4</v>
      </c>
      <c r="G52" s="235">
        <v>0.8</v>
      </c>
      <c r="H52" s="236" t="s">
        <v>258</v>
      </c>
      <c r="I52" s="237" t="s">
        <v>262</v>
      </c>
    </row>
    <row r="53" spans="1:9" ht="13">
      <c r="A53" s="164" t="s">
        <v>314</v>
      </c>
      <c r="B53" s="2" t="s">
        <v>315</v>
      </c>
      <c r="C53" s="3">
        <v>2.91</v>
      </c>
      <c r="D53" s="152">
        <v>1.5047999999999999</v>
      </c>
      <c r="E53" s="100">
        <v>1.0249999999999999</v>
      </c>
      <c r="F53" s="127">
        <v>1.25</v>
      </c>
      <c r="G53" s="74">
        <v>0.8</v>
      </c>
      <c r="H53" s="225" t="s">
        <v>258</v>
      </c>
      <c r="I53" s="226" t="s">
        <v>259</v>
      </c>
    </row>
    <row r="54" spans="1:9" ht="13">
      <c r="A54" s="164" t="s">
        <v>316</v>
      </c>
      <c r="B54" s="2" t="s">
        <v>315</v>
      </c>
      <c r="C54" s="3">
        <v>6.06</v>
      </c>
      <c r="D54" s="152">
        <v>2.0644999999999998</v>
      </c>
      <c r="E54" s="100">
        <v>1.0249999999999999</v>
      </c>
      <c r="F54" s="127">
        <v>1.25</v>
      </c>
      <c r="G54" s="74">
        <v>0.8</v>
      </c>
      <c r="H54" s="227" t="s">
        <v>258</v>
      </c>
      <c r="I54" s="228" t="s">
        <v>259</v>
      </c>
    </row>
    <row r="55" spans="1:9" ht="13">
      <c r="A55" s="164" t="s">
        <v>317</v>
      </c>
      <c r="B55" s="2" t="s">
        <v>315</v>
      </c>
      <c r="C55" s="3">
        <v>11.34</v>
      </c>
      <c r="D55" s="152">
        <v>3.6749999999999998</v>
      </c>
      <c r="E55" s="100">
        <v>1.0249999999999999</v>
      </c>
      <c r="F55" s="127">
        <v>2.4</v>
      </c>
      <c r="G55" s="74">
        <v>0.8</v>
      </c>
      <c r="H55" s="227" t="s">
        <v>258</v>
      </c>
      <c r="I55" s="228" t="s">
        <v>262</v>
      </c>
    </row>
    <row r="56" spans="1:9" ht="13">
      <c r="A56" s="229" t="s">
        <v>318</v>
      </c>
      <c r="B56" s="230" t="s">
        <v>315</v>
      </c>
      <c r="C56" s="231">
        <v>19.399999999999999</v>
      </c>
      <c r="D56" s="232">
        <v>5.7881</v>
      </c>
      <c r="E56" s="233">
        <v>1.0249999999999999</v>
      </c>
      <c r="F56" s="234">
        <v>2.4</v>
      </c>
      <c r="G56" s="235">
        <v>0.8</v>
      </c>
      <c r="H56" s="236" t="s">
        <v>258</v>
      </c>
      <c r="I56" s="237" t="s">
        <v>262</v>
      </c>
    </row>
    <row r="57" spans="1:9" ht="13">
      <c r="A57" s="164" t="s">
        <v>319</v>
      </c>
      <c r="B57" s="2" t="s">
        <v>320</v>
      </c>
      <c r="C57" s="3">
        <v>1.46</v>
      </c>
      <c r="D57" s="152">
        <v>0.87450000000000006</v>
      </c>
      <c r="E57" s="100">
        <v>1.0249999999999999</v>
      </c>
      <c r="F57" s="127">
        <v>1.25</v>
      </c>
      <c r="G57" s="74">
        <v>0.8</v>
      </c>
      <c r="H57" s="225" t="s">
        <v>258</v>
      </c>
      <c r="I57" s="226" t="s">
        <v>259</v>
      </c>
    </row>
    <row r="58" spans="1:9" ht="13">
      <c r="A58" s="164" t="s">
        <v>321</v>
      </c>
      <c r="B58" s="2" t="s">
        <v>320</v>
      </c>
      <c r="C58" s="3">
        <v>2.64</v>
      </c>
      <c r="D58" s="152">
        <v>1.1963999999999999</v>
      </c>
      <c r="E58" s="100">
        <v>1.0249999999999999</v>
      </c>
      <c r="F58" s="127">
        <v>1.25</v>
      </c>
      <c r="G58" s="74">
        <v>0.8</v>
      </c>
      <c r="H58" s="227" t="s">
        <v>258</v>
      </c>
      <c r="I58" s="228" t="s">
        <v>259</v>
      </c>
    </row>
    <row r="59" spans="1:9" ht="13">
      <c r="A59" s="164" t="s">
        <v>322</v>
      </c>
      <c r="B59" s="2" t="s">
        <v>320</v>
      </c>
      <c r="C59" s="3">
        <v>7</v>
      </c>
      <c r="D59" s="152">
        <v>2.1991000000000001</v>
      </c>
      <c r="E59" s="100">
        <v>1.0249999999999999</v>
      </c>
      <c r="F59" s="127">
        <v>2.4</v>
      </c>
      <c r="G59" s="74">
        <v>0.8</v>
      </c>
      <c r="H59" s="227" t="s">
        <v>258</v>
      </c>
      <c r="I59" s="228" t="s">
        <v>262</v>
      </c>
    </row>
    <row r="60" spans="1:9" ht="13">
      <c r="A60" s="229" t="s">
        <v>323</v>
      </c>
      <c r="B60" s="230" t="s">
        <v>320</v>
      </c>
      <c r="C60" s="231">
        <v>12.81</v>
      </c>
      <c r="D60" s="232">
        <v>4.0179999999999998</v>
      </c>
      <c r="E60" s="233">
        <v>1.0249999999999999</v>
      </c>
      <c r="F60" s="234">
        <v>2.4</v>
      </c>
      <c r="G60" s="235">
        <v>0.8</v>
      </c>
      <c r="H60" s="236" t="s">
        <v>258</v>
      </c>
      <c r="I60" s="237" t="s">
        <v>262</v>
      </c>
    </row>
    <row r="61" spans="1:9" ht="13">
      <c r="A61" s="164" t="s">
        <v>324</v>
      </c>
      <c r="B61" s="2" t="s">
        <v>325</v>
      </c>
      <c r="C61" s="3">
        <v>2.64</v>
      </c>
      <c r="D61" s="152">
        <v>1.2807999999999999</v>
      </c>
      <c r="E61" s="100">
        <v>1.0249999999999999</v>
      </c>
      <c r="F61" s="127">
        <v>1.25</v>
      </c>
      <c r="G61" s="74">
        <v>0.8</v>
      </c>
      <c r="H61" s="225" t="s">
        <v>258</v>
      </c>
      <c r="I61" s="226" t="s">
        <v>259</v>
      </c>
    </row>
    <row r="62" spans="1:9" ht="13">
      <c r="A62" s="164" t="s">
        <v>326</v>
      </c>
      <c r="B62" s="2" t="s">
        <v>325</v>
      </c>
      <c r="C62" s="3">
        <v>4.93</v>
      </c>
      <c r="D62" s="152">
        <v>1.6153999999999999</v>
      </c>
      <c r="E62" s="100">
        <v>1.0249999999999999</v>
      </c>
      <c r="F62" s="127">
        <v>1.25</v>
      </c>
      <c r="G62" s="74">
        <v>0.8</v>
      </c>
      <c r="H62" s="227" t="s">
        <v>258</v>
      </c>
      <c r="I62" s="228" t="s">
        <v>259</v>
      </c>
    </row>
    <row r="63" spans="1:9" ht="13">
      <c r="A63" s="164" t="s">
        <v>327</v>
      </c>
      <c r="B63" s="2" t="s">
        <v>325</v>
      </c>
      <c r="C63" s="3">
        <v>9.14</v>
      </c>
      <c r="D63" s="152">
        <v>2.4260000000000002</v>
      </c>
      <c r="E63" s="100">
        <v>1.0249999999999999</v>
      </c>
      <c r="F63" s="127">
        <v>2.4</v>
      </c>
      <c r="G63" s="74">
        <v>0.8</v>
      </c>
      <c r="H63" s="227" t="s">
        <v>258</v>
      </c>
      <c r="I63" s="228" t="s">
        <v>262</v>
      </c>
    </row>
    <row r="64" spans="1:9" ht="13">
      <c r="A64" s="229" t="s">
        <v>328</v>
      </c>
      <c r="B64" s="230" t="s">
        <v>325</v>
      </c>
      <c r="C64" s="231">
        <v>18.940000000000001</v>
      </c>
      <c r="D64" s="232">
        <v>4.8852000000000002</v>
      </c>
      <c r="E64" s="233">
        <v>1.0249999999999999</v>
      </c>
      <c r="F64" s="234">
        <v>2.4</v>
      </c>
      <c r="G64" s="235">
        <v>0.8</v>
      </c>
      <c r="H64" s="236" t="s">
        <v>258</v>
      </c>
      <c r="I64" s="237" t="s">
        <v>262</v>
      </c>
    </row>
    <row r="65" spans="1:9" ht="13">
      <c r="A65" s="164" t="s">
        <v>329</v>
      </c>
      <c r="B65" s="2" t="s">
        <v>330</v>
      </c>
      <c r="C65" s="3">
        <v>2.85</v>
      </c>
      <c r="D65" s="152">
        <v>1.6060000000000001</v>
      </c>
      <c r="E65" s="100">
        <v>1.0249999999999999</v>
      </c>
      <c r="F65" s="127">
        <v>1.25</v>
      </c>
      <c r="G65" s="74">
        <v>0.8</v>
      </c>
      <c r="H65" s="225" t="s">
        <v>258</v>
      </c>
      <c r="I65" s="226" t="s">
        <v>259</v>
      </c>
    </row>
    <row r="66" spans="1:9" ht="13">
      <c r="A66" s="164" t="s">
        <v>331</v>
      </c>
      <c r="B66" s="2" t="s">
        <v>330</v>
      </c>
      <c r="C66" s="3">
        <v>4.58</v>
      </c>
      <c r="D66" s="152">
        <v>1.9864999999999999</v>
      </c>
      <c r="E66" s="100">
        <v>1.0249999999999999</v>
      </c>
      <c r="F66" s="127">
        <v>1.25</v>
      </c>
      <c r="G66" s="74">
        <v>0.8</v>
      </c>
      <c r="H66" s="227" t="s">
        <v>258</v>
      </c>
      <c r="I66" s="228" t="s">
        <v>259</v>
      </c>
    </row>
    <row r="67" spans="1:9" ht="13">
      <c r="A67" s="164" t="s">
        <v>332</v>
      </c>
      <c r="B67" s="2" t="s">
        <v>330</v>
      </c>
      <c r="C67" s="3">
        <v>8.6300000000000008</v>
      </c>
      <c r="D67" s="152">
        <v>3.1137000000000001</v>
      </c>
      <c r="E67" s="100">
        <v>1.0249999999999999</v>
      </c>
      <c r="F67" s="127">
        <v>2.4</v>
      </c>
      <c r="G67" s="74">
        <v>0.8</v>
      </c>
      <c r="H67" s="227" t="s">
        <v>258</v>
      </c>
      <c r="I67" s="228" t="s">
        <v>262</v>
      </c>
    </row>
    <row r="68" spans="1:9" ht="13">
      <c r="A68" s="229" t="s">
        <v>333</v>
      </c>
      <c r="B68" s="230" t="s">
        <v>330</v>
      </c>
      <c r="C68" s="231">
        <v>17.510000000000002</v>
      </c>
      <c r="D68" s="232">
        <v>5.8461999999999996</v>
      </c>
      <c r="E68" s="233">
        <v>1.0249999999999999</v>
      </c>
      <c r="F68" s="234">
        <v>2.4</v>
      </c>
      <c r="G68" s="235">
        <v>0.8</v>
      </c>
      <c r="H68" s="236" t="s">
        <v>258</v>
      </c>
      <c r="I68" s="237" t="s">
        <v>262</v>
      </c>
    </row>
    <row r="69" spans="1:9" ht="13">
      <c r="A69" s="164" t="s">
        <v>334</v>
      </c>
      <c r="B69" s="2" t="s">
        <v>335</v>
      </c>
      <c r="C69" s="3">
        <v>2.73</v>
      </c>
      <c r="D69" s="152">
        <v>1.8867</v>
      </c>
      <c r="E69" s="100">
        <v>1.0249999999999999</v>
      </c>
      <c r="F69" s="127">
        <v>1.25</v>
      </c>
      <c r="G69" s="74">
        <v>0.8</v>
      </c>
      <c r="H69" s="225" t="s">
        <v>258</v>
      </c>
      <c r="I69" s="226" t="s">
        <v>259</v>
      </c>
    </row>
    <row r="70" spans="1:9" ht="13">
      <c r="A70" s="164" t="s">
        <v>336</v>
      </c>
      <c r="B70" s="2" t="s">
        <v>335</v>
      </c>
      <c r="C70" s="3">
        <v>5.4</v>
      </c>
      <c r="D70" s="152">
        <v>1.8867</v>
      </c>
      <c r="E70" s="100">
        <v>1.0249999999999999</v>
      </c>
      <c r="F70" s="127">
        <v>1.25</v>
      </c>
      <c r="G70" s="74">
        <v>0.8</v>
      </c>
      <c r="H70" s="227" t="s">
        <v>258</v>
      </c>
      <c r="I70" s="228" t="s">
        <v>259</v>
      </c>
    </row>
    <row r="71" spans="1:9" ht="13">
      <c r="A71" s="164" t="s">
        <v>337</v>
      </c>
      <c r="B71" s="2" t="s">
        <v>335</v>
      </c>
      <c r="C71" s="3">
        <v>8.2200000000000006</v>
      </c>
      <c r="D71" s="152">
        <v>2.5569000000000002</v>
      </c>
      <c r="E71" s="100">
        <v>1.0249999999999999</v>
      </c>
      <c r="F71" s="127">
        <v>2.4</v>
      </c>
      <c r="G71" s="74">
        <v>0.8</v>
      </c>
      <c r="H71" s="227" t="s">
        <v>258</v>
      </c>
      <c r="I71" s="228" t="s">
        <v>262</v>
      </c>
    </row>
    <row r="72" spans="1:9" ht="13">
      <c r="A72" s="229" t="s">
        <v>338</v>
      </c>
      <c r="B72" s="230" t="s">
        <v>335</v>
      </c>
      <c r="C72" s="231">
        <v>13.97</v>
      </c>
      <c r="D72" s="232">
        <v>4.5921000000000003</v>
      </c>
      <c r="E72" s="233">
        <v>1.0249999999999999</v>
      </c>
      <c r="F72" s="234">
        <v>2.4</v>
      </c>
      <c r="G72" s="235">
        <v>0.8</v>
      </c>
      <c r="H72" s="236" t="s">
        <v>258</v>
      </c>
      <c r="I72" s="237" t="s">
        <v>262</v>
      </c>
    </row>
    <row r="73" spans="1:9" ht="13">
      <c r="A73" s="164" t="s">
        <v>339</v>
      </c>
      <c r="B73" s="2" t="s">
        <v>340</v>
      </c>
      <c r="C73" s="3">
        <v>1.8</v>
      </c>
      <c r="D73" s="152">
        <v>1.8644000000000001</v>
      </c>
      <c r="E73" s="100">
        <v>1.0249999999999999</v>
      </c>
      <c r="F73" s="127">
        <v>1.25</v>
      </c>
      <c r="G73" s="74">
        <v>0.8</v>
      </c>
      <c r="H73" s="225" t="s">
        <v>258</v>
      </c>
      <c r="I73" s="226" t="s">
        <v>259</v>
      </c>
    </row>
    <row r="74" spans="1:9" ht="13">
      <c r="A74" s="164" t="s">
        <v>341</v>
      </c>
      <c r="B74" s="2" t="s">
        <v>340</v>
      </c>
      <c r="C74" s="3">
        <v>4.5599999999999996</v>
      </c>
      <c r="D74" s="152">
        <v>2.6656</v>
      </c>
      <c r="E74" s="100">
        <v>1.0249999999999999</v>
      </c>
      <c r="F74" s="127">
        <v>1.25</v>
      </c>
      <c r="G74" s="74">
        <v>0.8</v>
      </c>
      <c r="H74" s="227" t="s">
        <v>258</v>
      </c>
      <c r="I74" s="228" t="s">
        <v>259</v>
      </c>
    </row>
    <row r="75" spans="1:9" ht="13">
      <c r="A75" s="164" t="s">
        <v>342</v>
      </c>
      <c r="B75" s="2" t="s">
        <v>340</v>
      </c>
      <c r="C75" s="3">
        <v>7.69</v>
      </c>
      <c r="D75" s="152">
        <v>3.7319</v>
      </c>
      <c r="E75" s="100">
        <v>1.0249999999999999</v>
      </c>
      <c r="F75" s="127">
        <v>2.4</v>
      </c>
      <c r="G75" s="74">
        <v>0.8</v>
      </c>
      <c r="H75" s="227" t="s">
        <v>258</v>
      </c>
      <c r="I75" s="228" t="s">
        <v>262</v>
      </c>
    </row>
    <row r="76" spans="1:9" ht="13">
      <c r="A76" s="229" t="s">
        <v>343</v>
      </c>
      <c r="B76" s="230" t="s">
        <v>340</v>
      </c>
      <c r="C76" s="231">
        <v>11.89</v>
      </c>
      <c r="D76" s="232">
        <v>5.2614000000000001</v>
      </c>
      <c r="E76" s="233">
        <v>1.0249999999999999</v>
      </c>
      <c r="F76" s="234">
        <v>2.4</v>
      </c>
      <c r="G76" s="235">
        <v>0.8</v>
      </c>
      <c r="H76" s="236" t="s">
        <v>258</v>
      </c>
      <c r="I76" s="237" t="s">
        <v>262</v>
      </c>
    </row>
    <row r="77" spans="1:9" ht="13">
      <c r="A77" s="164" t="s">
        <v>344</v>
      </c>
      <c r="B77" s="2" t="s">
        <v>345</v>
      </c>
      <c r="C77" s="3">
        <v>6.16</v>
      </c>
      <c r="D77" s="152">
        <v>0.97919999999999996</v>
      </c>
      <c r="E77" s="100">
        <v>1.0249999999999999</v>
      </c>
      <c r="F77" s="127">
        <v>1.25</v>
      </c>
      <c r="G77" s="74">
        <v>0.8</v>
      </c>
      <c r="H77" s="225" t="s">
        <v>258</v>
      </c>
      <c r="I77" s="226" t="s">
        <v>259</v>
      </c>
    </row>
    <row r="78" spans="1:9" ht="13">
      <c r="A78" s="164" t="s">
        <v>346</v>
      </c>
      <c r="B78" s="2" t="s">
        <v>345</v>
      </c>
      <c r="C78" s="3">
        <v>9.98</v>
      </c>
      <c r="D78" s="152">
        <v>1.3260000000000001</v>
      </c>
      <c r="E78" s="100">
        <v>1.0249999999999999</v>
      </c>
      <c r="F78" s="127">
        <v>1.25</v>
      </c>
      <c r="G78" s="74">
        <v>0.8</v>
      </c>
      <c r="H78" s="227" t="s">
        <v>258</v>
      </c>
      <c r="I78" s="228" t="s">
        <v>259</v>
      </c>
    </row>
    <row r="79" spans="1:9" ht="13">
      <c r="A79" s="164" t="s">
        <v>347</v>
      </c>
      <c r="B79" s="2" t="s">
        <v>345</v>
      </c>
      <c r="C79" s="3">
        <v>14.92</v>
      </c>
      <c r="D79" s="152">
        <v>1.9915</v>
      </c>
      <c r="E79" s="100">
        <v>1.0249999999999999</v>
      </c>
      <c r="F79" s="127">
        <v>2.4</v>
      </c>
      <c r="G79" s="74">
        <v>0.8</v>
      </c>
      <c r="H79" s="227" t="s">
        <v>258</v>
      </c>
      <c r="I79" s="228" t="s">
        <v>262</v>
      </c>
    </row>
    <row r="80" spans="1:9" ht="13">
      <c r="A80" s="229" t="s">
        <v>348</v>
      </c>
      <c r="B80" s="230" t="s">
        <v>345</v>
      </c>
      <c r="C80" s="231">
        <v>18.47</v>
      </c>
      <c r="D80" s="232">
        <v>3.3308</v>
      </c>
      <c r="E80" s="233">
        <v>1.0249999999999999</v>
      </c>
      <c r="F80" s="234">
        <v>2.4</v>
      </c>
      <c r="G80" s="235">
        <v>0.8</v>
      </c>
      <c r="H80" s="236" t="s">
        <v>258</v>
      </c>
      <c r="I80" s="237" t="s">
        <v>262</v>
      </c>
    </row>
    <row r="81" spans="1:9" ht="13">
      <c r="A81" s="164" t="s">
        <v>349</v>
      </c>
      <c r="B81" s="2" t="s">
        <v>350</v>
      </c>
      <c r="C81" s="3">
        <v>3.25</v>
      </c>
      <c r="D81" s="152">
        <v>0.74750000000000005</v>
      </c>
      <c r="E81" s="100">
        <v>1.0249999999999999</v>
      </c>
      <c r="F81" s="127">
        <v>1.25</v>
      </c>
      <c r="G81" s="74">
        <v>0.8</v>
      </c>
      <c r="H81" s="225" t="s">
        <v>258</v>
      </c>
      <c r="I81" s="226" t="s">
        <v>259</v>
      </c>
    </row>
    <row r="82" spans="1:9" ht="13">
      <c r="A82" s="164" t="s">
        <v>351</v>
      </c>
      <c r="B82" s="2" t="s">
        <v>350</v>
      </c>
      <c r="C82" s="3">
        <v>4.54</v>
      </c>
      <c r="D82" s="152">
        <v>0.83579999999999999</v>
      </c>
      <c r="E82" s="100">
        <v>1.0249999999999999</v>
      </c>
      <c r="F82" s="127">
        <v>1.25</v>
      </c>
      <c r="G82" s="74">
        <v>0.8</v>
      </c>
      <c r="H82" s="227" t="s">
        <v>258</v>
      </c>
      <c r="I82" s="228" t="s">
        <v>259</v>
      </c>
    </row>
    <row r="83" spans="1:9" ht="13">
      <c r="A83" s="164" t="s">
        <v>352</v>
      </c>
      <c r="B83" s="2" t="s">
        <v>350</v>
      </c>
      <c r="C83" s="3">
        <v>6.23</v>
      </c>
      <c r="D83" s="152">
        <v>1.1162000000000001</v>
      </c>
      <c r="E83" s="100">
        <v>1.0249999999999999</v>
      </c>
      <c r="F83" s="127">
        <v>2.4</v>
      </c>
      <c r="G83" s="74">
        <v>0.8</v>
      </c>
      <c r="H83" s="227" t="s">
        <v>258</v>
      </c>
      <c r="I83" s="228" t="s">
        <v>262</v>
      </c>
    </row>
    <row r="84" spans="1:9" ht="13">
      <c r="A84" s="229" t="s">
        <v>353</v>
      </c>
      <c r="B84" s="230" t="s">
        <v>350</v>
      </c>
      <c r="C84" s="231">
        <v>8.59</v>
      </c>
      <c r="D84" s="232">
        <v>1.7488999999999999</v>
      </c>
      <c r="E84" s="233">
        <v>1.0249999999999999</v>
      </c>
      <c r="F84" s="234">
        <v>2.4</v>
      </c>
      <c r="G84" s="235">
        <v>0.8</v>
      </c>
      <c r="H84" s="236" t="s">
        <v>258</v>
      </c>
      <c r="I84" s="237" t="s">
        <v>262</v>
      </c>
    </row>
    <row r="85" spans="1:9" ht="13">
      <c r="A85" s="164" t="s">
        <v>354</v>
      </c>
      <c r="B85" s="2" t="s">
        <v>355</v>
      </c>
      <c r="C85" s="3">
        <v>7.13</v>
      </c>
      <c r="D85" s="152">
        <v>0.6431</v>
      </c>
      <c r="E85" s="100">
        <v>1.0249999999999999</v>
      </c>
      <c r="F85" s="127">
        <v>1.25</v>
      </c>
      <c r="G85" s="74">
        <v>0.8</v>
      </c>
      <c r="H85" s="225" t="s">
        <v>258</v>
      </c>
      <c r="I85" s="226" t="s">
        <v>259</v>
      </c>
    </row>
    <row r="86" spans="1:9" ht="13">
      <c r="A86" s="164" t="s">
        <v>356</v>
      </c>
      <c r="B86" s="2" t="s">
        <v>355</v>
      </c>
      <c r="C86" s="3">
        <v>9.23</v>
      </c>
      <c r="D86" s="152">
        <v>0.77159999999999995</v>
      </c>
      <c r="E86" s="100">
        <v>1.0249999999999999</v>
      </c>
      <c r="F86" s="127">
        <v>1.25</v>
      </c>
      <c r="G86" s="74">
        <v>0.8</v>
      </c>
      <c r="H86" s="227" t="s">
        <v>258</v>
      </c>
      <c r="I86" s="228" t="s">
        <v>259</v>
      </c>
    </row>
    <row r="87" spans="1:9" ht="13">
      <c r="A87" s="164" t="s">
        <v>357</v>
      </c>
      <c r="B87" s="2" t="s">
        <v>355</v>
      </c>
      <c r="C87" s="3">
        <v>9.76</v>
      </c>
      <c r="D87" s="152">
        <v>1.1695</v>
      </c>
      <c r="E87" s="100">
        <v>1.0249999999999999</v>
      </c>
      <c r="F87" s="127">
        <v>2.4</v>
      </c>
      <c r="G87" s="74">
        <v>0.8</v>
      </c>
      <c r="H87" s="227" t="s">
        <v>258</v>
      </c>
      <c r="I87" s="228" t="s">
        <v>262</v>
      </c>
    </row>
    <row r="88" spans="1:9" ht="13">
      <c r="A88" s="229" t="s">
        <v>358</v>
      </c>
      <c r="B88" s="230" t="s">
        <v>355</v>
      </c>
      <c r="C88" s="231">
        <v>13.37</v>
      </c>
      <c r="D88" s="232">
        <v>2.4630000000000001</v>
      </c>
      <c r="E88" s="233">
        <v>1.0249999999999999</v>
      </c>
      <c r="F88" s="234">
        <v>2.4</v>
      </c>
      <c r="G88" s="235">
        <v>0.8</v>
      </c>
      <c r="H88" s="236" t="s">
        <v>258</v>
      </c>
      <c r="I88" s="237" t="s">
        <v>262</v>
      </c>
    </row>
    <row r="89" spans="1:9" ht="13">
      <c r="A89" s="164" t="s">
        <v>359</v>
      </c>
      <c r="B89" s="2" t="s">
        <v>360</v>
      </c>
      <c r="C89" s="3">
        <v>4.26</v>
      </c>
      <c r="D89" s="152">
        <v>0.81689999999999996</v>
      </c>
      <c r="E89" s="100">
        <v>1.0249999999999999</v>
      </c>
      <c r="F89" s="127">
        <v>1.25</v>
      </c>
      <c r="G89" s="74">
        <v>0.8</v>
      </c>
      <c r="H89" s="225" t="s">
        <v>258</v>
      </c>
      <c r="I89" s="226" t="s">
        <v>259</v>
      </c>
    </row>
    <row r="90" spans="1:9" ht="13">
      <c r="A90" s="164" t="s">
        <v>361</v>
      </c>
      <c r="B90" s="2" t="s">
        <v>360</v>
      </c>
      <c r="C90" s="3">
        <v>6.44</v>
      </c>
      <c r="D90" s="152">
        <v>1.1220000000000001</v>
      </c>
      <c r="E90" s="100">
        <v>1.0249999999999999</v>
      </c>
      <c r="F90" s="127">
        <v>1.25</v>
      </c>
      <c r="G90" s="74">
        <v>0.8</v>
      </c>
      <c r="H90" s="227" t="s">
        <v>258</v>
      </c>
      <c r="I90" s="228" t="s">
        <v>259</v>
      </c>
    </row>
    <row r="91" spans="1:9" ht="13">
      <c r="A91" s="164" t="s">
        <v>362</v>
      </c>
      <c r="B91" s="2" t="s">
        <v>360</v>
      </c>
      <c r="C91" s="3">
        <v>9.81</v>
      </c>
      <c r="D91" s="152">
        <v>1.7370000000000001</v>
      </c>
      <c r="E91" s="100">
        <v>1.0249999999999999</v>
      </c>
      <c r="F91" s="127">
        <v>2.4</v>
      </c>
      <c r="G91" s="74">
        <v>0.8</v>
      </c>
      <c r="H91" s="227" t="s">
        <v>258</v>
      </c>
      <c r="I91" s="228" t="s">
        <v>262</v>
      </c>
    </row>
    <row r="92" spans="1:9" ht="13">
      <c r="A92" s="229" t="s">
        <v>363</v>
      </c>
      <c r="B92" s="230" t="s">
        <v>360</v>
      </c>
      <c r="C92" s="231">
        <v>16.899999999999999</v>
      </c>
      <c r="D92" s="232">
        <v>3.3532999999999999</v>
      </c>
      <c r="E92" s="233">
        <v>1.0249999999999999</v>
      </c>
      <c r="F92" s="234">
        <v>2.4</v>
      </c>
      <c r="G92" s="235">
        <v>0.8</v>
      </c>
      <c r="H92" s="236" t="s">
        <v>258</v>
      </c>
      <c r="I92" s="237" t="s">
        <v>262</v>
      </c>
    </row>
    <row r="93" spans="1:9" ht="13">
      <c r="A93" s="164" t="s">
        <v>364</v>
      </c>
      <c r="B93" s="2" t="s">
        <v>365</v>
      </c>
      <c r="C93" s="3">
        <v>3.67</v>
      </c>
      <c r="D93" s="152">
        <v>0.78649999999999998</v>
      </c>
      <c r="E93" s="100">
        <v>1.0249999999999999</v>
      </c>
      <c r="F93" s="127">
        <v>1.25</v>
      </c>
      <c r="G93" s="74">
        <v>0.8</v>
      </c>
      <c r="H93" s="225" t="s">
        <v>258</v>
      </c>
      <c r="I93" s="226" t="s">
        <v>259</v>
      </c>
    </row>
    <row r="94" spans="1:9" ht="13">
      <c r="A94" s="164" t="s">
        <v>366</v>
      </c>
      <c r="B94" s="2" t="s">
        <v>365</v>
      </c>
      <c r="C94" s="3">
        <v>4.87</v>
      </c>
      <c r="D94" s="152">
        <v>1.0388999999999999</v>
      </c>
      <c r="E94" s="100">
        <v>1.0249999999999999</v>
      </c>
      <c r="F94" s="127">
        <v>1.25</v>
      </c>
      <c r="G94" s="74">
        <v>0.8</v>
      </c>
      <c r="H94" s="227" t="s">
        <v>258</v>
      </c>
      <c r="I94" s="228" t="s">
        <v>259</v>
      </c>
    </row>
    <row r="95" spans="1:9" ht="13">
      <c r="A95" s="164" t="s">
        <v>367</v>
      </c>
      <c r="B95" s="2" t="s">
        <v>365</v>
      </c>
      <c r="C95" s="3">
        <v>6.18</v>
      </c>
      <c r="D95" s="152">
        <v>1.4724999999999999</v>
      </c>
      <c r="E95" s="100">
        <v>1.0249999999999999</v>
      </c>
      <c r="F95" s="127">
        <v>2.4</v>
      </c>
      <c r="G95" s="74">
        <v>0.8</v>
      </c>
      <c r="H95" s="227" t="s">
        <v>258</v>
      </c>
      <c r="I95" s="228" t="s">
        <v>262</v>
      </c>
    </row>
    <row r="96" spans="1:9" ht="13">
      <c r="A96" s="229" t="s">
        <v>368</v>
      </c>
      <c r="B96" s="230" t="s">
        <v>365</v>
      </c>
      <c r="C96" s="231">
        <v>7.38</v>
      </c>
      <c r="D96" s="232">
        <v>2.0387</v>
      </c>
      <c r="E96" s="233">
        <v>1.0249999999999999</v>
      </c>
      <c r="F96" s="234">
        <v>2.4</v>
      </c>
      <c r="G96" s="235">
        <v>0.8</v>
      </c>
      <c r="H96" s="236" t="s">
        <v>258</v>
      </c>
      <c r="I96" s="237" t="s">
        <v>262</v>
      </c>
    </row>
    <row r="97" spans="1:9" ht="13">
      <c r="A97" s="164" t="s">
        <v>369</v>
      </c>
      <c r="B97" s="2" t="s">
        <v>370</v>
      </c>
      <c r="C97" s="3">
        <v>2.63</v>
      </c>
      <c r="D97" s="152">
        <v>0.69869999999999999</v>
      </c>
      <c r="E97" s="100">
        <v>1.0249999999999999</v>
      </c>
      <c r="F97" s="127">
        <v>1.25</v>
      </c>
      <c r="G97" s="74">
        <v>0.8</v>
      </c>
      <c r="H97" s="225" t="s">
        <v>258</v>
      </c>
      <c r="I97" s="226" t="s">
        <v>259</v>
      </c>
    </row>
    <row r="98" spans="1:9" ht="13">
      <c r="A98" s="164" t="s">
        <v>371</v>
      </c>
      <c r="B98" s="2" t="s">
        <v>370</v>
      </c>
      <c r="C98" s="3">
        <v>3.81</v>
      </c>
      <c r="D98" s="152">
        <v>0.87819999999999998</v>
      </c>
      <c r="E98" s="100">
        <v>1.0249999999999999</v>
      </c>
      <c r="F98" s="127">
        <v>1.25</v>
      </c>
      <c r="G98" s="74">
        <v>0.8</v>
      </c>
      <c r="H98" s="227" t="s">
        <v>258</v>
      </c>
      <c r="I98" s="228" t="s">
        <v>259</v>
      </c>
    </row>
    <row r="99" spans="1:9" ht="13">
      <c r="A99" s="164" t="s">
        <v>372</v>
      </c>
      <c r="B99" s="2" t="s">
        <v>370</v>
      </c>
      <c r="C99" s="3">
        <v>6.28</v>
      </c>
      <c r="D99" s="152">
        <v>1.2687999999999999</v>
      </c>
      <c r="E99" s="100">
        <v>1.0249999999999999</v>
      </c>
      <c r="F99" s="127">
        <v>2.4</v>
      </c>
      <c r="G99" s="74">
        <v>0.8</v>
      </c>
      <c r="H99" s="227" t="s">
        <v>258</v>
      </c>
      <c r="I99" s="228" t="s">
        <v>262</v>
      </c>
    </row>
    <row r="100" spans="1:9" ht="13">
      <c r="A100" s="229" t="s">
        <v>373</v>
      </c>
      <c r="B100" s="230" t="s">
        <v>370</v>
      </c>
      <c r="C100" s="231">
        <v>9.81</v>
      </c>
      <c r="D100" s="232">
        <v>2.2866</v>
      </c>
      <c r="E100" s="233">
        <v>1.0249999999999999</v>
      </c>
      <c r="F100" s="234">
        <v>2.4</v>
      </c>
      <c r="G100" s="235">
        <v>0.8</v>
      </c>
      <c r="H100" s="236" t="s">
        <v>258</v>
      </c>
      <c r="I100" s="237" t="s">
        <v>262</v>
      </c>
    </row>
    <row r="101" spans="1:9" ht="13">
      <c r="A101" s="164" t="s">
        <v>374</v>
      </c>
      <c r="B101" s="2" t="s">
        <v>375</v>
      </c>
      <c r="C101" s="3">
        <v>2.2400000000000002</v>
      </c>
      <c r="D101" s="152">
        <v>0.69489999999999996</v>
      </c>
      <c r="E101" s="100">
        <v>1.0249999999999999</v>
      </c>
      <c r="F101" s="127">
        <v>1.25</v>
      </c>
      <c r="G101" s="74">
        <v>0.8</v>
      </c>
      <c r="H101" s="225" t="s">
        <v>258</v>
      </c>
      <c r="I101" s="226" t="s">
        <v>259</v>
      </c>
    </row>
    <row r="102" spans="1:9" ht="13">
      <c r="A102" s="164" t="s">
        <v>376</v>
      </c>
      <c r="B102" s="2" t="s">
        <v>375</v>
      </c>
      <c r="C102" s="3">
        <v>3.06</v>
      </c>
      <c r="D102" s="152">
        <v>0.8095</v>
      </c>
      <c r="E102" s="100">
        <v>1.0249999999999999</v>
      </c>
      <c r="F102" s="127">
        <v>1.25</v>
      </c>
      <c r="G102" s="74">
        <v>0.8</v>
      </c>
      <c r="H102" s="227" t="s">
        <v>258</v>
      </c>
      <c r="I102" s="228" t="s">
        <v>259</v>
      </c>
    </row>
    <row r="103" spans="1:9" ht="13">
      <c r="A103" s="164" t="s">
        <v>377</v>
      </c>
      <c r="B103" s="2" t="s">
        <v>375</v>
      </c>
      <c r="C103" s="3">
        <v>4.32</v>
      </c>
      <c r="D103" s="152">
        <v>1.0676000000000001</v>
      </c>
      <c r="E103" s="100">
        <v>1.0249999999999999</v>
      </c>
      <c r="F103" s="127">
        <v>2.4</v>
      </c>
      <c r="G103" s="74">
        <v>0.8</v>
      </c>
      <c r="H103" s="227" t="s">
        <v>258</v>
      </c>
      <c r="I103" s="228" t="s">
        <v>262</v>
      </c>
    </row>
    <row r="104" spans="1:9" ht="13">
      <c r="A104" s="229" t="s">
        <v>378</v>
      </c>
      <c r="B104" s="230" t="s">
        <v>375</v>
      </c>
      <c r="C104" s="231">
        <v>8.2799999999999994</v>
      </c>
      <c r="D104" s="232">
        <v>1.9164000000000001</v>
      </c>
      <c r="E104" s="233">
        <v>1.0249999999999999</v>
      </c>
      <c r="F104" s="234">
        <v>2.4</v>
      </c>
      <c r="G104" s="235">
        <v>0.8</v>
      </c>
      <c r="H104" s="236" t="s">
        <v>258</v>
      </c>
      <c r="I104" s="237" t="s">
        <v>262</v>
      </c>
    </row>
    <row r="105" spans="1:9" ht="13">
      <c r="A105" s="164" t="s">
        <v>379</v>
      </c>
      <c r="B105" s="2" t="s">
        <v>380</v>
      </c>
      <c r="C105" s="3">
        <v>1.95</v>
      </c>
      <c r="D105" s="152">
        <v>0.61319999999999997</v>
      </c>
      <c r="E105" s="100">
        <v>1.0249999999999999</v>
      </c>
      <c r="F105" s="127">
        <v>1.25</v>
      </c>
      <c r="G105" s="74">
        <v>0.8</v>
      </c>
      <c r="H105" s="225" t="s">
        <v>258</v>
      </c>
      <c r="I105" s="226" t="s">
        <v>259</v>
      </c>
    </row>
    <row r="106" spans="1:9" ht="13">
      <c r="A106" s="164" t="s">
        <v>381</v>
      </c>
      <c r="B106" s="2" t="s">
        <v>380</v>
      </c>
      <c r="C106" s="3">
        <v>2.5099999999999998</v>
      </c>
      <c r="D106" s="152">
        <v>0.6794</v>
      </c>
      <c r="E106" s="100">
        <v>1.0249999999999999</v>
      </c>
      <c r="F106" s="127">
        <v>1.25</v>
      </c>
      <c r="G106" s="74">
        <v>0.8</v>
      </c>
      <c r="H106" s="227" t="s">
        <v>258</v>
      </c>
      <c r="I106" s="228" t="s">
        <v>259</v>
      </c>
    </row>
    <row r="107" spans="1:9" ht="13">
      <c r="A107" s="164" t="s">
        <v>382</v>
      </c>
      <c r="B107" s="2" t="s">
        <v>380</v>
      </c>
      <c r="C107" s="3">
        <v>3.9</v>
      </c>
      <c r="D107" s="152">
        <v>0.87819999999999998</v>
      </c>
      <c r="E107" s="100">
        <v>1.0249999999999999</v>
      </c>
      <c r="F107" s="127">
        <v>2.4</v>
      </c>
      <c r="G107" s="74">
        <v>0.8</v>
      </c>
      <c r="H107" s="227" t="s">
        <v>258</v>
      </c>
      <c r="I107" s="228" t="s">
        <v>262</v>
      </c>
    </row>
    <row r="108" spans="1:9" ht="13">
      <c r="A108" s="229" t="s">
        <v>383</v>
      </c>
      <c r="B108" s="230" t="s">
        <v>380</v>
      </c>
      <c r="C108" s="231">
        <v>7.29</v>
      </c>
      <c r="D108" s="232">
        <v>1.623</v>
      </c>
      <c r="E108" s="233">
        <v>1.0249999999999999</v>
      </c>
      <c r="F108" s="234">
        <v>2.4</v>
      </c>
      <c r="G108" s="235">
        <v>0.8</v>
      </c>
      <c r="H108" s="236" t="s">
        <v>258</v>
      </c>
      <c r="I108" s="237" t="s">
        <v>262</v>
      </c>
    </row>
    <row r="109" spans="1:9" ht="13">
      <c r="A109" s="164" t="s">
        <v>384</v>
      </c>
      <c r="B109" s="2" t="s">
        <v>385</v>
      </c>
      <c r="C109" s="3">
        <v>2.86</v>
      </c>
      <c r="D109" s="152">
        <v>0.6169</v>
      </c>
      <c r="E109" s="100">
        <v>1.0249999999999999</v>
      </c>
      <c r="F109" s="127">
        <v>1.25</v>
      </c>
      <c r="G109" s="74">
        <v>0.8</v>
      </c>
      <c r="H109" s="225" t="s">
        <v>258</v>
      </c>
      <c r="I109" s="226" t="s">
        <v>259</v>
      </c>
    </row>
    <row r="110" spans="1:9" ht="13">
      <c r="A110" s="164" t="s">
        <v>386</v>
      </c>
      <c r="B110" s="2" t="s">
        <v>385</v>
      </c>
      <c r="C110" s="3">
        <v>3.96</v>
      </c>
      <c r="D110" s="152">
        <v>0.70509999999999995</v>
      </c>
      <c r="E110" s="100">
        <v>1.0249999999999999</v>
      </c>
      <c r="F110" s="127">
        <v>1.25</v>
      </c>
      <c r="G110" s="74">
        <v>0.8</v>
      </c>
      <c r="H110" s="227" t="s">
        <v>258</v>
      </c>
      <c r="I110" s="228" t="s">
        <v>259</v>
      </c>
    </row>
    <row r="111" spans="1:9" ht="13">
      <c r="A111" s="164" t="s">
        <v>387</v>
      </c>
      <c r="B111" s="2" t="s">
        <v>385</v>
      </c>
      <c r="C111" s="3">
        <v>6.26</v>
      </c>
      <c r="D111" s="152">
        <v>1.0135000000000001</v>
      </c>
      <c r="E111" s="100">
        <v>1.0249999999999999</v>
      </c>
      <c r="F111" s="127">
        <v>2.4</v>
      </c>
      <c r="G111" s="74">
        <v>0.8</v>
      </c>
      <c r="H111" s="240" t="s">
        <v>258</v>
      </c>
      <c r="I111" s="241" t="s">
        <v>262</v>
      </c>
    </row>
    <row r="112" spans="1:9" ht="13">
      <c r="A112" s="229" t="s">
        <v>388</v>
      </c>
      <c r="B112" s="230" t="s">
        <v>385</v>
      </c>
      <c r="C112" s="231">
        <v>12.02</v>
      </c>
      <c r="D112" s="232">
        <v>2.0863</v>
      </c>
      <c r="E112" s="233">
        <v>1.0249999999999999</v>
      </c>
      <c r="F112" s="234">
        <v>2.4</v>
      </c>
      <c r="G112" s="235">
        <v>0.8</v>
      </c>
      <c r="H112" s="238" t="s">
        <v>258</v>
      </c>
      <c r="I112" s="239" t="s">
        <v>262</v>
      </c>
    </row>
    <row r="113" spans="1:9" ht="13">
      <c r="A113" s="164" t="s">
        <v>389</v>
      </c>
      <c r="B113" s="2" t="s">
        <v>390</v>
      </c>
      <c r="C113" s="3">
        <v>5.78</v>
      </c>
      <c r="D113" s="152">
        <v>0.83409999999999995</v>
      </c>
      <c r="E113" s="100">
        <v>1.0249999999999999</v>
      </c>
      <c r="F113" s="127">
        <v>1.25</v>
      </c>
      <c r="G113" s="74">
        <v>0.8</v>
      </c>
      <c r="H113" s="225" t="s">
        <v>258</v>
      </c>
      <c r="I113" s="226" t="s">
        <v>259</v>
      </c>
    </row>
    <row r="114" spans="1:9" ht="13">
      <c r="A114" s="164" t="s">
        <v>391</v>
      </c>
      <c r="B114" s="2" t="s">
        <v>390</v>
      </c>
      <c r="C114" s="3">
        <v>8.27</v>
      </c>
      <c r="D114" s="152">
        <v>1.8113999999999999</v>
      </c>
      <c r="E114" s="100">
        <v>1.0249999999999999</v>
      </c>
      <c r="F114" s="127">
        <v>1.25</v>
      </c>
      <c r="G114" s="74">
        <v>0.8</v>
      </c>
      <c r="H114" s="227" t="s">
        <v>258</v>
      </c>
      <c r="I114" s="228" t="s">
        <v>259</v>
      </c>
    </row>
    <row r="115" spans="1:9" ht="13">
      <c r="A115" s="164" t="s">
        <v>392</v>
      </c>
      <c r="B115" s="2" t="s">
        <v>390</v>
      </c>
      <c r="C115" s="3">
        <v>12.74</v>
      </c>
      <c r="D115" s="152">
        <v>2.395</v>
      </c>
      <c r="E115" s="100">
        <v>1.0249999999999999</v>
      </c>
      <c r="F115" s="127">
        <v>2.4</v>
      </c>
      <c r="G115" s="74">
        <v>0.8</v>
      </c>
      <c r="H115" s="227" t="s">
        <v>258</v>
      </c>
      <c r="I115" s="228" t="s">
        <v>262</v>
      </c>
    </row>
    <row r="116" spans="1:9" ht="13">
      <c r="A116" s="229" t="s">
        <v>393</v>
      </c>
      <c r="B116" s="230" t="s">
        <v>390</v>
      </c>
      <c r="C116" s="231">
        <v>17.25</v>
      </c>
      <c r="D116" s="232">
        <v>3.8677000000000001</v>
      </c>
      <c r="E116" s="233">
        <v>1.0249999999999999</v>
      </c>
      <c r="F116" s="234">
        <v>2.4</v>
      </c>
      <c r="G116" s="235">
        <v>0.8</v>
      </c>
      <c r="H116" s="236" t="s">
        <v>258</v>
      </c>
      <c r="I116" s="237" t="s">
        <v>262</v>
      </c>
    </row>
    <row r="117" spans="1:9" ht="13">
      <c r="A117" s="164" t="s">
        <v>394</v>
      </c>
      <c r="B117" s="2" t="s">
        <v>395</v>
      </c>
      <c r="C117" s="3">
        <v>3.44</v>
      </c>
      <c r="D117" s="152">
        <v>0.63070000000000004</v>
      </c>
      <c r="E117" s="100">
        <v>1.0249999999999999</v>
      </c>
      <c r="F117" s="127">
        <v>1.25</v>
      </c>
      <c r="G117" s="74">
        <v>0.8</v>
      </c>
      <c r="H117" s="225" t="s">
        <v>258</v>
      </c>
      <c r="I117" s="226" t="s">
        <v>259</v>
      </c>
    </row>
    <row r="118" spans="1:9" ht="13">
      <c r="A118" s="164" t="s">
        <v>396</v>
      </c>
      <c r="B118" s="2" t="s">
        <v>395</v>
      </c>
      <c r="C118" s="3">
        <v>5.63</v>
      </c>
      <c r="D118" s="152">
        <v>1.1432</v>
      </c>
      <c r="E118" s="100">
        <v>1.0249999999999999</v>
      </c>
      <c r="F118" s="127">
        <v>1.25</v>
      </c>
      <c r="G118" s="74">
        <v>0.8</v>
      </c>
      <c r="H118" s="227" t="s">
        <v>258</v>
      </c>
      <c r="I118" s="228" t="s">
        <v>259</v>
      </c>
    </row>
    <row r="119" spans="1:9" ht="13">
      <c r="A119" s="164" t="s">
        <v>397</v>
      </c>
      <c r="B119" s="2" t="s">
        <v>395</v>
      </c>
      <c r="C119" s="3">
        <v>10.34</v>
      </c>
      <c r="D119" s="152">
        <v>1.9992000000000001</v>
      </c>
      <c r="E119" s="100">
        <v>1.0249999999999999</v>
      </c>
      <c r="F119" s="127">
        <v>2.4</v>
      </c>
      <c r="G119" s="74">
        <v>0.8</v>
      </c>
      <c r="H119" s="227" t="s">
        <v>258</v>
      </c>
      <c r="I119" s="228" t="s">
        <v>262</v>
      </c>
    </row>
    <row r="120" spans="1:9" ht="13">
      <c r="A120" s="229" t="s">
        <v>398</v>
      </c>
      <c r="B120" s="230" t="s">
        <v>395</v>
      </c>
      <c r="C120" s="231">
        <v>16.350000000000001</v>
      </c>
      <c r="D120" s="232">
        <v>4.0533000000000001</v>
      </c>
      <c r="E120" s="233">
        <v>1.0249999999999999</v>
      </c>
      <c r="F120" s="234">
        <v>2.4</v>
      </c>
      <c r="G120" s="235">
        <v>0.8</v>
      </c>
      <c r="H120" s="236" t="s">
        <v>258</v>
      </c>
      <c r="I120" s="237" t="s">
        <v>262</v>
      </c>
    </row>
    <row r="121" spans="1:9" ht="13">
      <c r="A121" s="164" t="s">
        <v>399</v>
      </c>
      <c r="B121" s="2" t="s">
        <v>400</v>
      </c>
      <c r="C121" s="3">
        <v>2.57</v>
      </c>
      <c r="D121" s="152">
        <v>0.4496</v>
      </c>
      <c r="E121" s="100">
        <v>1.0249999999999999</v>
      </c>
      <c r="F121" s="127">
        <v>1.25</v>
      </c>
      <c r="G121" s="74">
        <v>0.8</v>
      </c>
      <c r="H121" s="225" t="s">
        <v>258</v>
      </c>
      <c r="I121" s="226" t="s">
        <v>259</v>
      </c>
    </row>
    <row r="122" spans="1:9" ht="13">
      <c r="A122" s="164" t="s">
        <v>401</v>
      </c>
      <c r="B122" s="2" t="s">
        <v>400</v>
      </c>
      <c r="C122" s="3">
        <v>3.8</v>
      </c>
      <c r="D122" s="152">
        <v>0.67769999999999997</v>
      </c>
      <c r="E122" s="100">
        <v>1.0249999999999999</v>
      </c>
      <c r="F122" s="127">
        <v>1.25</v>
      </c>
      <c r="G122" s="74">
        <v>0.8</v>
      </c>
      <c r="H122" s="227" t="s">
        <v>258</v>
      </c>
      <c r="I122" s="228" t="s">
        <v>259</v>
      </c>
    </row>
    <row r="123" spans="1:9" ht="13">
      <c r="A123" s="164" t="s">
        <v>402</v>
      </c>
      <c r="B123" s="2" t="s">
        <v>400</v>
      </c>
      <c r="C123" s="3">
        <v>6.53</v>
      </c>
      <c r="D123" s="152">
        <v>1.2764</v>
      </c>
      <c r="E123" s="100">
        <v>1.0249999999999999</v>
      </c>
      <c r="F123" s="127">
        <v>2.4</v>
      </c>
      <c r="G123" s="74">
        <v>0.8</v>
      </c>
      <c r="H123" s="227" t="s">
        <v>258</v>
      </c>
      <c r="I123" s="228" t="s">
        <v>262</v>
      </c>
    </row>
    <row r="124" spans="1:9" ht="13">
      <c r="A124" s="229" t="s">
        <v>403</v>
      </c>
      <c r="B124" s="230" t="s">
        <v>400</v>
      </c>
      <c r="C124" s="231">
        <v>9.23</v>
      </c>
      <c r="D124" s="232">
        <v>2.214</v>
      </c>
      <c r="E124" s="233">
        <v>1.0249999999999999</v>
      </c>
      <c r="F124" s="234">
        <v>2.4</v>
      </c>
      <c r="G124" s="235">
        <v>0.8</v>
      </c>
      <c r="H124" s="236" t="s">
        <v>258</v>
      </c>
      <c r="I124" s="237" t="s">
        <v>262</v>
      </c>
    </row>
    <row r="125" spans="1:9" ht="13">
      <c r="A125" s="164" t="s">
        <v>404</v>
      </c>
      <c r="B125" s="2" t="s">
        <v>405</v>
      </c>
      <c r="C125" s="3">
        <v>2.21</v>
      </c>
      <c r="D125" s="152">
        <v>0.57399999999999995</v>
      </c>
      <c r="E125" s="100">
        <v>1.0249999999999999</v>
      </c>
      <c r="F125" s="127">
        <v>1.25</v>
      </c>
      <c r="G125" s="74">
        <v>0.8</v>
      </c>
      <c r="H125" s="225" t="s">
        <v>258</v>
      </c>
      <c r="I125" s="226" t="s">
        <v>259</v>
      </c>
    </row>
    <row r="126" spans="1:9" ht="13">
      <c r="A126" s="164" t="s">
        <v>406</v>
      </c>
      <c r="B126" s="2" t="s">
        <v>405</v>
      </c>
      <c r="C126" s="3">
        <v>3.56</v>
      </c>
      <c r="D126" s="152">
        <v>0.64500000000000002</v>
      </c>
      <c r="E126" s="100">
        <v>1.0249999999999999</v>
      </c>
      <c r="F126" s="127">
        <v>1.25</v>
      </c>
      <c r="G126" s="74">
        <v>0.8</v>
      </c>
      <c r="H126" s="227" t="s">
        <v>258</v>
      </c>
      <c r="I126" s="228" t="s">
        <v>259</v>
      </c>
    </row>
    <row r="127" spans="1:9" ht="13">
      <c r="A127" s="164" t="s">
        <v>407</v>
      </c>
      <c r="B127" s="2" t="s">
        <v>405</v>
      </c>
      <c r="C127" s="3">
        <v>5.3</v>
      </c>
      <c r="D127" s="152">
        <v>0.83209999999999995</v>
      </c>
      <c r="E127" s="100">
        <v>1.0249999999999999</v>
      </c>
      <c r="F127" s="127">
        <v>2.4</v>
      </c>
      <c r="G127" s="74">
        <v>0.8</v>
      </c>
      <c r="H127" s="227" t="s">
        <v>258</v>
      </c>
      <c r="I127" s="228" t="s">
        <v>262</v>
      </c>
    </row>
    <row r="128" spans="1:9" ht="13">
      <c r="A128" s="229" t="s">
        <v>408</v>
      </c>
      <c r="B128" s="230" t="s">
        <v>405</v>
      </c>
      <c r="C128" s="231">
        <v>10.050000000000001</v>
      </c>
      <c r="D128" s="232">
        <v>1.95</v>
      </c>
      <c r="E128" s="233">
        <v>1.0249999999999999</v>
      </c>
      <c r="F128" s="234">
        <v>2.4</v>
      </c>
      <c r="G128" s="235">
        <v>0.8</v>
      </c>
      <c r="H128" s="236" t="s">
        <v>258</v>
      </c>
      <c r="I128" s="237" t="s">
        <v>262</v>
      </c>
    </row>
    <row r="129" spans="1:9" ht="13">
      <c r="A129" s="164" t="s">
        <v>409</v>
      </c>
      <c r="B129" s="2" t="s">
        <v>410</v>
      </c>
      <c r="C129" s="3">
        <v>2.4</v>
      </c>
      <c r="D129" s="152">
        <v>0.52690000000000003</v>
      </c>
      <c r="E129" s="100">
        <v>1.0249999999999999</v>
      </c>
      <c r="F129" s="127">
        <v>1.25</v>
      </c>
      <c r="G129" s="74">
        <v>0.8</v>
      </c>
      <c r="H129" s="225" t="s">
        <v>258</v>
      </c>
      <c r="I129" s="226" t="s">
        <v>259</v>
      </c>
    </row>
    <row r="130" spans="1:9" ht="13">
      <c r="A130" s="164" t="s">
        <v>411</v>
      </c>
      <c r="B130" s="2" t="s">
        <v>410</v>
      </c>
      <c r="C130" s="3">
        <v>3.13</v>
      </c>
      <c r="D130" s="152">
        <v>0.6431</v>
      </c>
      <c r="E130" s="100">
        <v>1.0249999999999999</v>
      </c>
      <c r="F130" s="127">
        <v>1.25</v>
      </c>
      <c r="G130" s="74">
        <v>0.8</v>
      </c>
      <c r="H130" s="227" t="s">
        <v>258</v>
      </c>
      <c r="I130" s="228" t="s">
        <v>259</v>
      </c>
    </row>
    <row r="131" spans="1:9" ht="13">
      <c r="A131" s="164" t="s">
        <v>412</v>
      </c>
      <c r="B131" s="2" t="s">
        <v>410</v>
      </c>
      <c r="C131" s="3">
        <v>4.1500000000000004</v>
      </c>
      <c r="D131" s="152">
        <v>0.84970000000000001</v>
      </c>
      <c r="E131" s="100">
        <v>1.0249999999999999</v>
      </c>
      <c r="F131" s="127">
        <v>2.4</v>
      </c>
      <c r="G131" s="74">
        <v>0.8</v>
      </c>
      <c r="H131" s="227" t="s">
        <v>258</v>
      </c>
      <c r="I131" s="228" t="s">
        <v>262</v>
      </c>
    </row>
    <row r="132" spans="1:9" ht="13">
      <c r="A132" s="229" t="s">
        <v>413</v>
      </c>
      <c r="B132" s="230" t="s">
        <v>410</v>
      </c>
      <c r="C132" s="231">
        <v>8.85</v>
      </c>
      <c r="D132" s="232">
        <v>2.1221999999999999</v>
      </c>
      <c r="E132" s="233">
        <v>1.0249999999999999</v>
      </c>
      <c r="F132" s="234">
        <v>2.4</v>
      </c>
      <c r="G132" s="235">
        <v>0.8</v>
      </c>
      <c r="H132" s="236" t="s">
        <v>258</v>
      </c>
      <c r="I132" s="237" t="s">
        <v>262</v>
      </c>
    </row>
    <row r="133" spans="1:9" ht="13">
      <c r="A133" s="164" t="s">
        <v>414</v>
      </c>
      <c r="B133" s="2" t="s">
        <v>415</v>
      </c>
      <c r="C133" s="3">
        <v>2.66</v>
      </c>
      <c r="D133" s="152">
        <v>0.56769999999999998</v>
      </c>
      <c r="E133" s="100">
        <v>1.0249999999999999</v>
      </c>
      <c r="F133" s="127">
        <v>1.25</v>
      </c>
      <c r="G133" s="74">
        <v>0.8</v>
      </c>
      <c r="H133" s="225" t="s">
        <v>258</v>
      </c>
      <c r="I133" s="226" t="s">
        <v>259</v>
      </c>
    </row>
    <row r="134" spans="1:9" ht="13">
      <c r="A134" s="164" t="s">
        <v>416</v>
      </c>
      <c r="B134" s="2" t="s">
        <v>415</v>
      </c>
      <c r="C134" s="3">
        <v>3.18</v>
      </c>
      <c r="D134" s="152">
        <v>0.66720000000000002</v>
      </c>
      <c r="E134" s="100">
        <v>1.0249999999999999</v>
      </c>
      <c r="F134" s="127">
        <v>1.25</v>
      </c>
      <c r="G134" s="74">
        <v>0.8</v>
      </c>
      <c r="H134" s="227" t="s">
        <v>258</v>
      </c>
      <c r="I134" s="228" t="s">
        <v>259</v>
      </c>
    </row>
    <row r="135" spans="1:9" ht="13">
      <c r="A135" s="164" t="s">
        <v>417</v>
      </c>
      <c r="B135" s="2" t="s">
        <v>415</v>
      </c>
      <c r="C135" s="3">
        <v>4.08</v>
      </c>
      <c r="D135" s="152">
        <v>0.82299999999999995</v>
      </c>
      <c r="E135" s="100">
        <v>1.0249999999999999</v>
      </c>
      <c r="F135" s="127">
        <v>2.4</v>
      </c>
      <c r="G135" s="74">
        <v>0.8</v>
      </c>
      <c r="H135" s="227" t="s">
        <v>258</v>
      </c>
      <c r="I135" s="228" t="s">
        <v>262</v>
      </c>
    </row>
    <row r="136" spans="1:9" ht="13">
      <c r="A136" s="229" t="s">
        <v>418</v>
      </c>
      <c r="B136" s="230" t="s">
        <v>415</v>
      </c>
      <c r="C136" s="231">
        <v>8.1</v>
      </c>
      <c r="D136" s="232">
        <v>1.5479000000000001</v>
      </c>
      <c r="E136" s="233">
        <v>1.0249999999999999</v>
      </c>
      <c r="F136" s="234">
        <v>2.4</v>
      </c>
      <c r="G136" s="235">
        <v>0.8</v>
      </c>
      <c r="H136" s="236" t="s">
        <v>258</v>
      </c>
      <c r="I136" s="237" t="s">
        <v>262</v>
      </c>
    </row>
    <row r="137" spans="1:9" ht="13">
      <c r="A137" s="164" t="s">
        <v>419</v>
      </c>
      <c r="B137" s="2" t="s">
        <v>420</v>
      </c>
      <c r="C137" s="3">
        <v>2.48</v>
      </c>
      <c r="D137" s="152">
        <v>0.68430000000000002</v>
      </c>
      <c r="E137" s="100">
        <v>1.0249999999999999</v>
      </c>
      <c r="F137" s="127">
        <v>1.25</v>
      </c>
      <c r="G137" s="74">
        <v>0.8</v>
      </c>
      <c r="H137" s="225" t="s">
        <v>258</v>
      </c>
      <c r="I137" s="226" t="s">
        <v>259</v>
      </c>
    </row>
    <row r="138" spans="1:9" ht="13">
      <c r="A138" s="164" t="s">
        <v>421</v>
      </c>
      <c r="B138" s="2" t="s">
        <v>420</v>
      </c>
      <c r="C138" s="3">
        <v>3.87</v>
      </c>
      <c r="D138" s="152">
        <v>0.93079999999999996</v>
      </c>
      <c r="E138" s="100">
        <v>1.0249999999999999</v>
      </c>
      <c r="F138" s="127">
        <v>1.25</v>
      </c>
      <c r="G138" s="74">
        <v>0.8</v>
      </c>
      <c r="H138" s="227" t="s">
        <v>258</v>
      </c>
      <c r="I138" s="228" t="s">
        <v>259</v>
      </c>
    </row>
    <row r="139" spans="1:9" ht="13">
      <c r="A139" s="164" t="s">
        <v>422</v>
      </c>
      <c r="B139" s="2" t="s">
        <v>420</v>
      </c>
      <c r="C139" s="3">
        <v>5.96</v>
      </c>
      <c r="D139" s="152">
        <v>1.4151</v>
      </c>
      <c r="E139" s="100">
        <v>1.0249999999999999</v>
      </c>
      <c r="F139" s="127">
        <v>2.4</v>
      </c>
      <c r="G139" s="74">
        <v>0.8</v>
      </c>
      <c r="H139" s="227" t="s">
        <v>258</v>
      </c>
      <c r="I139" s="228" t="s">
        <v>262</v>
      </c>
    </row>
    <row r="140" spans="1:9" ht="13">
      <c r="A140" s="229" t="s">
        <v>423</v>
      </c>
      <c r="B140" s="230" t="s">
        <v>420</v>
      </c>
      <c r="C140" s="231">
        <v>10.42</v>
      </c>
      <c r="D140" s="232">
        <v>2.8618999999999999</v>
      </c>
      <c r="E140" s="233">
        <v>1.0249999999999999</v>
      </c>
      <c r="F140" s="234">
        <v>2.4</v>
      </c>
      <c r="G140" s="235">
        <v>0.8</v>
      </c>
      <c r="H140" s="236" t="s">
        <v>258</v>
      </c>
      <c r="I140" s="237" t="s">
        <v>262</v>
      </c>
    </row>
    <row r="141" spans="1:9" ht="13">
      <c r="A141" s="164" t="s">
        <v>424</v>
      </c>
      <c r="B141" s="2" t="s">
        <v>425</v>
      </c>
      <c r="C141" s="3">
        <v>2.09</v>
      </c>
      <c r="D141" s="152">
        <v>0.62070000000000003</v>
      </c>
      <c r="E141" s="100">
        <v>1.0249999999999999</v>
      </c>
      <c r="F141" s="127">
        <v>1.25</v>
      </c>
      <c r="G141" s="74">
        <v>0.8</v>
      </c>
      <c r="H141" s="225" t="s">
        <v>258</v>
      </c>
      <c r="I141" s="226" t="s">
        <v>259</v>
      </c>
    </row>
    <row r="142" spans="1:9" ht="13">
      <c r="A142" s="164" t="s">
        <v>426</v>
      </c>
      <c r="B142" s="2" t="s">
        <v>425</v>
      </c>
      <c r="C142" s="3">
        <v>3.4</v>
      </c>
      <c r="D142" s="152">
        <v>0.89319999999999999</v>
      </c>
      <c r="E142" s="100">
        <v>1.0249999999999999</v>
      </c>
      <c r="F142" s="127">
        <v>1.25</v>
      </c>
      <c r="G142" s="74">
        <v>0.8</v>
      </c>
      <c r="H142" s="227" t="s">
        <v>258</v>
      </c>
      <c r="I142" s="228" t="s">
        <v>259</v>
      </c>
    </row>
    <row r="143" spans="1:9" ht="13">
      <c r="A143" s="164" t="s">
        <v>427</v>
      </c>
      <c r="B143" s="2" t="s">
        <v>425</v>
      </c>
      <c r="C143" s="3">
        <v>6.13</v>
      </c>
      <c r="D143" s="152">
        <v>1.4240999999999999</v>
      </c>
      <c r="E143" s="100">
        <v>1.0249999999999999</v>
      </c>
      <c r="F143" s="127">
        <v>2.4</v>
      </c>
      <c r="G143" s="74">
        <v>0.8</v>
      </c>
      <c r="H143" s="227" t="s">
        <v>258</v>
      </c>
      <c r="I143" s="228" t="s">
        <v>262</v>
      </c>
    </row>
    <row r="144" spans="1:9" ht="13">
      <c r="A144" s="229" t="s">
        <v>428</v>
      </c>
      <c r="B144" s="230" t="s">
        <v>425</v>
      </c>
      <c r="C144" s="231">
        <v>10.68</v>
      </c>
      <c r="D144" s="232">
        <v>2.6697000000000002</v>
      </c>
      <c r="E144" s="233">
        <v>1.0249999999999999</v>
      </c>
      <c r="F144" s="234">
        <v>2.4</v>
      </c>
      <c r="G144" s="235">
        <v>0.8</v>
      </c>
      <c r="H144" s="236" t="s">
        <v>258</v>
      </c>
      <c r="I144" s="237" t="s">
        <v>262</v>
      </c>
    </row>
    <row r="145" spans="1:9" ht="13">
      <c r="A145" s="164" t="s">
        <v>429</v>
      </c>
      <c r="B145" s="2" t="s">
        <v>430</v>
      </c>
      <c r="C145" s="3">
        <v>1.79</v>
      </c>
      <c r="D145" s="152">
        <v>0.62029999999999996</v>
      </c>
      <c r="E145" s="100">
        <v>1.0249999999999999</v>
      </c>
      <c r="F145" s="127">
        <v>1.25</v>
      </c>
      <c r="G145" s="74">
        <v>0.8</v>
      </c>
      <c r="H145" s="225" t="s">
        <v>258</v>
      </c>
      <c r="I145" s="226" t="s">
        <v>259</v>
      </c>
    </row>
    <row r="146" spans="1:9" ht="13">
      <c r="A146" s="164" t="s">
        <v>431</v>
      </c>
      <c r="B146" s="2" t="s">
        <v>430</v>
      </c>
      <c r="C146" s="3">
        <v>2.86</v>
      </c>
      <c r="D146" s="152">
        <v>0.85660000000000003</v>
      </c>
      <c r="E146" s="100">
        <v>1.0249999999999999</v>
      </c>
      <c r="F146" s="127">
        <v>1.25</v>
      </c>
      <c r="G146" s="74">
        <v>0.8</v>
      </c>
      <c r="H146" s="227" t="s">
        <v>258</v>
      </c>
      <c r="I146" s="228" t="s">
        <v>259</v>
      </c>
    </row>
    <row r="147" spans="1:9" ht="13">
      <c r="A147" s="164" t="s">
        <v>432</v>
      </c>
      <c r="B147" s="2" t="s">
        <v>430</v>
      </c>
      <c r="C147" s="3">
        <v>4.49</v>
      </c>
      <c r="D147" s="152">
        <v>1.1964999999999999</v>
      </c>
      <c r="E147" s="100">
        <v>1.0249999999999999</v>
      </c>
      <c r="F147" s="127">
        <v>2.4</v>
      </c>
      <c r="G147" s="74">
        <v>0.8</v>
      </c>
      <c r="H147" s="227" t="s">
        <v>258</v>
      </c>
      <c r="I147" s="228" t="s">
        <v>262</v>
      </c>
    </row>
    <row r="148" spans="1:9" ht="13">
      <c r="A148" s="229" t="s">
        <v>433</v>
      </c>
      <c r="B148" s="230" t="s">
        <v>430</v>
      </c>
      <c r="C148" s="231">
        <v>7.89</v>
      </c>
      <c r="D148" s="232">
        <v>2.3090000000000002</v>
      </c>
      <c r="E148" s="233">
        <v>1.0249999999999999</v>
      </c>
      <c r="F148" s="234">
        <v>2.4</v>
      </c>
      <c r="G148" s="235">
        <v>0.8</v>
      </c>
      <c r="H148" s="236" t="s">
        <v>258</v>
      </c>
      <c r="I148" s="237" t="s">
        <v>262</v>
      </c>
    </row>
    <row r="149" spans="1:9" ht="13">
      <c r="A149" s="164" t="s">
        <v>434</v>
      </c>
      <c r="B149" s="2" t="s">
        <v>435</v>
      </c>
      <c r="C149" s="3">
        <v>6.44</v>
      </c>
      <c r="D149" s="152">
        <v>0.79520000000000002</v>
      </c>
      <c r="E149" s="100">
        <v>1.0249999999999999</v>
      </c>
      <c r="F149" s="127">
        <v>1.25</v>
      </c>
      <c r="G149" s="74">
        <v>0.8</v>
      </c>
      <c r="H149" s="225" t="s">
        <v>258</v>
      </c>
      <c r="I149" s="226" t="s">
        <v>259</v>
      </c>
    </row>
    <row r="150" spans="1:9" ht="13">
      <c r="A150" s="164" t="s">
        <v>436</v>
      </c>
      <c r="B150" s="2" t="s">
        <v>435</v>
      </c>
      <c r="C150" s="3">
        <v>9.5500000000000007</v>
      </c>
      <c r="D150" s="152">
        <v>1.0649999999999999</v>
      </c>
      <c r="E150" s="100">
        <v>1.0249999999999999</v>
      </c>
      <c r="F150" s="127">
        <v>1.25</v>
      </c>
      <c r="G150" s="74">
        <v>0.8</v>
      </c>
      <c r="H150" s="227" t="s">
        <v>258</v>
      </c>
      <c r="I150" s="228" t="s">
        <v>259</v>
      </c>
    </row>
    <row r="151" spans="1:9" ht="13">
      <c r="A151" s="164" t="s">
        <v>437</v>
      </c>
      <c r="B151" s="2" t="s">
        <v>435</v>
      </c>
      <c r="C151" s="3">
        <v>11.69</v>
      </c>
      <c r="D151" s="152">
        <v>1.3815999999999999</v>
      </c>
      <c r="E151" s="100">
        <v>1.0249999999999999</v>
      </c>
      <c r="F151" s="127">
        <v>2.4</v>
      </c>
      <c r="G151" s="74">
        <v>0.8</v>
      </c>
      <c r="H151" s="227" t="s">
        <v>258</v>
      </c>
      <c r="I151" s="228" t="s">
        <v>262</v>
      </c>
    </row>
    <row r="152" spans="1:9" ht="13">
      <c r="A152" s="229" t="s">
        <v>438</v>
      </c>
      <c r="B152" s="230" t="s">
        <v>435</v>
      </c>
      <c r="C152" s="231">
        <v>13.99</v>
      </c>
      <c r="D152" s="232">
        <v>2.0524</v>
      </c>
      <c r="E152" s="233">
        <v>1.0249999999999999</v>
      </c>
      <c r="F152" s="234">
        <v>2.4</v>
      </c>
      <c r="G152" s="235">
        <v>0.8</v>
      </c>
      <c r="H152" s="236" t="s">
        <v>258</v>
      </c>
      <c r="I152" s="237" t="s">
        <v>262</v>
      </c>
    </row>
    <row r="153" spans="1:9" ht="13">
      <c r="A153" s="164" t="s">
        <v>439</v>
      </c>
      <c r="B153" s="2" t="s">
        <v>440</v>
      </c>
      <c r="C153" s="3">
        <v>4.5</v>
      </c>
      <c r="D153" s="152">
        <v>0.60780000000000001</v>
      </c>
      <c r="E153" s="100">
        <v>1.0249999999999999</v>
      </c>
      <c r="F153" s="127">
        <v>1.25</v>
      </c>
      <c r="G153" s="74">
        <v>0.8</v>
      </c>
      <c r="H153" s="225" t="s">
        <v>258</v>
      </c>
      <c r="I153" s="226" t="s">
        <v>259</v>
      </c>
    </row>
    <row r="154" spans="1:9" ht="13">
      <c r="A154" s="164" t="s">
        <v>441</v>
      </c>
      <c r="B154" s="2" t="s">
        <v>440</v>
      </c>
      <c r="C154" s="3">
        <v>8.07</v>
      </c>
      <c r="D154" s="152">
        <v>0.96220000000000006</v>
      </c>
      <c r="E154" s="100">
        <v>1.0249999999999999</v>
      </c>
      <c r="F154" s="127">
        <v>1.25</v>
      </c>
      <c r="G154" s="74">
        <v>0.8</v>
      </c>
      <c r="H154" s="227" t="s">
        <v>258</v>
      </c>
      <c r="I154" s="228" t="s">
        <v>259</v>
      </c>
    </row>
    <row r="155" spans="1:9" ht="13">
      <c r="A155" s="164" t="s">
        <v>442</v>
      </c>
      <c r="B155" s="2" t="s">
        <v>440</v>
      </c>
      <c r="C155" s="3">
        <v>8.86</v>
      </c>
      <c r="D155" s="152">
        <v>1.4037999999999999</v>
      </c>
      <c r="E155" s="100">
        <v>1.0249999999999999</v>
      </c>
      <c r="F155" s="127">
        <v>2.4</v>
      </c>
      <c r="G155" s="74">
        <v>0.8</v>
      </c>
      <c r="H155" s="227" t="s">
        <v>258</v>
      </c>
      <c r="I155" s="228" t="s">
        <v>262</v>
      </c>
    </row>
    <row r="156" spans="1:9" ht="13">
      <c r="A156" s="229" t="s">
        <v>443</v>
      </c>
      <c r="B156" s="230" t="s">
        <v>440</v>
      </c>
      <c r="C156" s="231">
        <v>8.86</v>
      </c>
      <c r="D156" s="232">
        <v>2.1926999999999999</v>
      </c>
      <c r="E156" s="233">
        <v>1.0249999999999999</v>
      </c>
      <c r="F156" s="234">
        <v>2.4</v>
      </c>
      <c r="G156" s="235">
        <v>0.8</v>
      </c>
      <c r="H156" s="236" t="s">
        <v>258</v>
      </c>
      <c r="I156" s="237" t="s">
        <v>262</v>
      </c>
    </row>
    <row r="157" spans="1:9" ht="13">
      <c r="A157" s="164" t="s">
        <v>444</v>
      </c>
      <c r="B157" s="2" t="s">
        <v>445</v>
      </c>
      <c r="C157" s="3">
        <v>2.5</v>
      </c>
      <c r="D157" s="152">
        <v>0.89329999999999998</v>
      </c>
      <c r="E157" s="100">
        <v>1.0249999999999999</v>
      </c>
      <c r="F157" s="127">
        <v>1.25</v>
      </c>
      <c r="G157" s="74">
        <v>0.8</v>
      </c>
      <c r="H157" s="225" t="s">
        <v>258</v>
      </c>
      <c r="I157" s="226" t="s">
        <v>259</v>
      </c>
    </row>
    <row r="158" spans="1:9" ht="13">
      <c r="A158" s="164" t="s">
        <v>446</v>
      </c>
      <c r="B158" s="2" t="s">
        <v>445</v>
      </c>
      <c r="C158" s="3">
        <v>3.82</v>
      </c>
      <c r="D158" s="152">
        <v>1.2692000000000001</v>
      </c>
      <c r="E158" s="100">
        <v>1.0249999999999999</v>
      </c>
      <c r="F158" s="127">
        <v>1.25</v>
      </c>
      <c r="G158" s="74">
        <v>0.8</v>
      </c>
      <c r="H158" s="227" t="s">
        <v>258</v>
      </c>
      <c r="I158" s="228" t="s">
        <v>259</v>
      </c>
    </row>
    <row r="159" spans="1:9" ht="13">
      <c r="A159" s="164" t="s">
        <v>447</v>
      </c>
      <c r="B159" s="2" t="s">
        <v>445</v>
      </c>
      <c r="C159" s="3">
        <v>8.81</v>
      </c>
      <c r="D159" s="152">
        <v>2.1595</v>
      </c>
      <c r="E159" s="100">
        <v>1.0249999999999999</v>
      </c>
      <c r="F159" s="127">
        <v>2.4</v>
      </c>
      <c r="G159" s="74">
        <v>0.8</v>
      </c>
      <c r="H159" s="227" t="s">
        <v>258</v>
      </c>
      <c r="I159" s="228" t="s">
        <v>262</v>
      </c>
    </row>
    <row r="160" spans="1:9" ht="13">
      <c r="A160" s="229" t="s">
        <v>448</v>
      </c>
      <c r="B160" s="230" t="s">
        <v>445</v>
      </c>
      <c r="C160" s="231">
        <v>15.29</v>
      </c>
      <c r="D160" s="232">
        <v>4.0997000000000003</v>
      </c>
      <c r="E160" s="233">
        <v>1.0249999999999999</v>
      </c>
      <c r="F160" s="234">
        <v>2.4</v>
      </c>
      <c r="G160" s="235">
        <v>0.8</v>
      </c>
      <c r="H160" s="236" t="s">
        <v>258</v>
      </c>
      <c r="I160" s="237" t="s">
        <v>262</v>
      </c>
    </row>
    <row r="161" spans="1:9" ht="13">
      <c r="A161" s="164" t="s">
        <v>449</v>
      </c>
      <c r="B161" s="2" t="s">
        <v>450</v>
      </c>
      <c r="C161" s="3">
        <v>2.62</v>
      </c>
      <c r="D161" s="152">
        <v>0.54659999999999997</v>
      </c>
      <c r="E161" s="100">
        <v>1.0249999999999999</v>
      </c>
      <c r="F161" s="127">
        <v>1.25</v>
      </c>
      <c r="G161" s="74">
        <v>0.8</v>
      </c>
      <c r="H161" s="225" t="s">
        <v>258</v>
      </c>
      <c r="I161" s="226" t="s">
        <v>259</v>
      </c>
    </row>
    <row r="162" spans="1:9" ht="13">
      <c r="A162" s="164" t="s">
        <v>451</v>
      </c>
      <c r="B162" s="2" t="s">
        <v>450</v>
      </c>
      <c r="C162" s="3">
        <v>3.31</v>
      </c>
      <c r="D162" s="152">
        <v>0.66679999999999995</v>
      </c>
      <c r="E162" s="100">
        <v>1.0249999999999999</v>
      </c>
      <c r="F162" s="127">
        <v>1.25</v>
      </c>
      <c r="G162" s="74">
        <v>0.8</v>
      </c>
      <c r="H162" s="227" t="s">
        <v>258</v>
      </c>
      <c r="I162" s="228" t="s">
        <v>259</v>
      </c>
    </row>
    <row r="163" spans="1:9" ht="13">
      <c r="A163" s="164" t="s">
        <v>452</v>
      </c>
      <c r="B163" s="2" t="s">
        <v>450</v>
      </c>
      <c r="C163" s="3">
        <v>5.42</v>
      </c>
      <c r="D163" s="152">
        <v>1.0223</v>
      </c>
      <c r="E163" s="100">
        <v>1.0249999999999999</v>
      </c>
      <c r="F163" s="127">
        <v>2.4</v>
      </c>
      <c r="G163" s="74">
        <v>0.8</v>
      </c>
      <c r="H163" s="227" t="s">
        <v>258</v>
      </c>
      <c r="I163" s="228" t="s">
        <v>262</v>
      </c>
    </row>
    <row r="164" spans="1:9" ht="13">
      <c r="A164" s="229" t="s">
        <v>453</v>
      </c>
      <c r="B164" s="230" t="s">
        <v>450</v>
      </c>
      <c r="C164" s="231">
        <v>11.07</v>
      </c>
      <c r="D164" s="232">
        <v>2.3782000000000001</v>
      </c>
      <c r="E164" s="233">
        <v>1.0249999999999999</v>
      </c>
      <c r="F164" s="234">
        <v>2.4</v>
      </c>
      <c r="G164" s="235">
        <v>0.8</v>
      </c>
      <c r="H164" s="236" t="s">
        <v>258</v>
      </c>
      <c r="I164" s="237" t="s">
        <v>262</v>
      </c>
    </row>
    <row r="165" spans="1:9" ht="13">
      <c r="A165" s="164" t="s">
        <v>454</v>
      </c>
      <c r="B165" s="2" t="s">
        <v>455</v>
      </c>
      <c r="C165" s="3">
        <v>2.44</v>
      </c>
      <c r="D165" s="152">
        <v>1.5673999999999999</v>
      </c>
      <c r="E165" s="100">
        <v>1.0249999999999999</v>
      </c>
      <c r="F165" s="127">
        <v>1.25</v>
      </c>
      <c r="G165" s="74">
        <v>0.8</v>
      </c>
      <c r="H165" s="225" t="s">
        <v>258</v>
      </c>
      <c r="I165" s="226" t="s">
        <v>259</v>
      </c>
    </row>
    <row r="166" spans="1:9" ht="13">
      <c r="A166" s="164" t="s">
        <v>456</v>
      </c>
      <c r="B166" s="2" t="s">
        <v>455</v>
      </c>
      <c r="C166" s="3">
        <v>4.34</v>
      </c>
      <c r="D166" s="152">
        <v>2.0491999999999999</v>
      </c>
      <c r="E166" s="100">
        <v>1.0249999999999999</v>
      </c>
      <c r="F166" s="127">
        <v>1.25</v>
      </c>
      <c r="G166" s="74">
        <v>0.8</v>
      </c>
      <c r="H166" s="227" t="s">
        <v>258</v>
      </c>
      <c r="I166" s="228" t="s">
        <v>259</v>
      </c>
    </row>
    <row r="167" spans="1:9" ht="13">
      <c r="A167" s="164" t="s">
        <v>457</v>
      </c>
      <c r="B167" s="2" t="s">
        <v>455</v>
      </c>
      <c r="C167" s="3">
        <v>8.9600000000000009</v>
      </c>
      <c r="D167" s="152">
        <v>3.5994999999999999</v>
      </c>
      <c r="E167" s="100">
        <v>1.0249999999999999</v>
      </c>
      <c r="F167" s="127">
        <v>2.4</v>
      </c>
      <c r="G167" s="74">
        <v>0.8</v>
      </c>
      <c r="H167" s="227" t="s">
        <v>258</v>
      </c>
      <c r="I167" s="228" t="s">
        <v>262</v>
      </c>
    </row>
    <row r="168" spans="1:9" ht="13">
      <c r="A168" s="229" t="s">
        <v>458</v>
      </c>
      <c r="B168" s="230" t="s">
        <v>455</v>
      </c>
      <c r="C168" s="231">
        <v>19.02</v>
      </c>
      <c r="D168" s="232">
        <v>6.0655000000000001</v>
      </c>
      <c r="E168" s="233">
        <v>1.0249999999999999</v>
      </c>
      <c r="F168" s="234">
        <v>2.4</v>
      </c>
      <c r="G168" s="235">
        <v>0.8</v>
      </c>
      <c r="H168" s="236" t="s">
        <v>258</v>
      </c>
      <c r="I168" s="237" t="s">
        <v>262</v>
      </c>
    </row>
    <row r="169" spans="1:9" ht="13">
      <c r="A169" s="164" t="s">
        <v>459</v>
      </c>
      <c r="B169" s="2" t="s">
        <v>460</v>
      </c>
      <c r="C169" s="3">
        <v>2.99</v>
      </c>
      <c r="D169" s="152">
        <v>1.3797999999999999</v>
      </c>
      <c r="E169" s="100">
        <v>1.0249999999999999</v>
      </c>
      <c r="F169" s="127">
        <v>1.25</v>
      </c>
      <c r="G169" s="74">
        <v>0.8</v>
      </c>
      <c r="H169" s="225" t="s">
        <v>258</v>
      </c>
      <c r="I169" s="226" t="s">
        <v>259</v>
      </c>
    </row>
    <row r="170" spans="1:9" ht="13">
      <c r="A170" s="164" t="s">
        <v>461</v>
      </c>
      <c r="B170" s="2" t="s">
        <v>460</v>
      </c>
      <c r="C170" s="3">
        <v>5.43</v>
      </c>
      <c r="D170" s="152">
        <v>2.0697000000000001</v>
      </c>
      <c r="E170" s="100">
        <v>1.0249999999999999</v>
      </c>
      <c r="F170" s="127">
        <v>1.25</v>
      </c>
      <c r="G170" s="74">
        <v>0.8</v>
      </c>
      <c r="H170" s="227" t="s">
        <v>258</v>
      </c>
      <c r="I170" s="228" t="s">
        <v>259</v>
      </c>
    </row>
    <row r="171" spans="1:9" ht="13">
      <c r="A171" s="164" t="s">
        <v>462</v>
      </c>
      <c r="B171" s="2" t="s">
        <v>460</v>
      </c>
      <c r="C171" s="3">
        <v>11.57</v>
      </c>
      <c r="D171" s="152">
        <v>3.6295999999999999</v>
      </c>
      <c r="E171" s="100">
        <v>1.0249999999999999</v>
      </c>
      <c r="F171" s="127">
        <v>2.4</v>
      </c>
      <c r="G171" s="74">
        <v>0.8</v>
      </c>
      <c r="H171" s="227" t="s">
        <v>258</v>
      </c>
      <c r="I171" s="228" t="s">
        <v>262</v>
      </c>
    </row>
    <row r="172" spans="1:9" ht="13">
      <c r="A172" s="229" t="s">
        <v>463</v>
      </c>
      <c r="B172" s="230" t="s">
        <v>460</v>
      </c>
      <c r="C172" s="231">
        <v>18.809999999999999</v>
      </c>
      <c r="D172" s="232">
        <v>6.0979999999999999</v>
      </c>
      <c r="E172" s="233">
        <v>1.0249999999999999</v>
      </c>
      <c r="F172" s="234">
        <v>2.4</v>
      </c>
      <c r="G172" s="235">
        <v>0.8</v>
      </c>
      <c r="H172" s="236" t="s">
        <v>258</v>
      </c>
      <c r="I172" s="237" t="s">
        <v>262</v>
      </c>
    </row>
    <row r="173" spans="1:9" ht="13">
      <c r="A173" s="164" t="s">
        <v>464</v>
      </c>
      <c r="B173" s="2" t="s">
        <v>465</v>
      </c>
      <c r="C173" s="3">
        <v>2.0499999999999998</v>
      </c>
      <c r="D173" s="152">
        <v>1.2806999999999999</v>
      </c>
      <c r="E173" s="100">
        <v>1.0249999999999999</v>
      </c>
      <c r="F173" s="127">
        <v>1.25</v>
      </c>
      <c r="G173" s="74">
        <v>0.8</v>
      </c>
      <c r="H173" s="225" t="s">
        <v>258</v>
      </c>
      <c r="I173" s="226" t="s">
        <v>259</v>
      </c>
    </row>
    <row r="174" spans="1:9" ht="13">
      <c r="A174" s="164" t="s">
        <v>466</v>
      </c>
      <c r="B174" s="2" t="s">
        <v>465</v>
      </c>
      <c r="C174" s="3">
        <v>3.03</v>
      </c>
      <c r="D174" s="152">
        <v>1.6316999999999999</v>
      </c>
      <c r="E174" s="100">
        <v>1.0249999999999999</v>
      </c>
      <c r="F174" s="127">
        <v>1.25</v>
      </c>
      <c r="G174" s="74">
        <v>0.8</v>
      </c>
      <c r="H174" s="227" t="s">
        <v>258</v>
      </c>
      <c r="I174" s="228" t="s">
        <v>259</v>
      </c>
    </row>
    <row r="175" spans="1:9" ht="13">
      <c r="A175" s="164" t="s">
        <v>467</v>
      </c>
      <c r="B175" s="2" t="s">
        <v>465</v>
      </c>
      <c r="C175" s="3">
        <v>6.14</v>
      </c>
      <c r="D175" s="152">
        <v>2.5628000000000002</v>
      </c>
      <c r="E175" s="100">
        <v>1.0249999999999999</v>
      </c>
      <c r="F175" s="127">
        <v>2.4</v>
      </c>
      <c r="G175" s="74">
        <v>0.8</v>
      </c>
      <c r="H175" s="227" t="s">
        <v>258</v>
      </c>
      <c r="I175" s="228" t="s">
        <v>262</v>
      </c>
    </row>
    <row r="176" spans="1:9" ht="13">
      <c r="A176" s="229" t="s">
        <v>468</v>
      </c>
      <c r="B176" s="230" t="s">
        <v>465</v>
      </c>
      <c r="C176" s="231">
        <v>13.9</v>
      </c>
      <c r="D176" s="232">
        <v>4.6005000000000003</v>
      </c>
      <c r="E176" s="233">
        <v>1.0249999999999999</v>
      </c>
      <c r="F176" s="234">
        <v>2.4</v>
      </c>
      <c r="G176" s="235">
        <v>0.8</v>
      </c>
      <c r="H176" s="236" t="s">
        <v>258</v>
      </c>
      <c r="I176" s="237" t="s">
        <v>262</v>
      </c>
    </row>
    <row r="177" spans="1:9" ht="13">
      <c r="A177" s="164" t="s">
        <v>469</v>
      </c>
      <c r="B177" s="2" t="s">
        <v>470</v>
      </c>
      <c r="C177" s="3">
        <v>1.46</v>
      </c>
      <c r="D177" s="152">
        <v>0.72699999999999998</v>
      </c>
      <c r="E177" s="100">
        <v>1.0249999999999999</v>
      </c>
      <c r="F177" s="127">
        <v>1.25</v>
      </c>
      <c r="G177" s="74">
        <v>0.8</v>
      </c>
      <c r="H177" s="225" t="s">
        <v>258</v>
      </c>
      <c r="I177" s="226" t="s">
        <v>259</v>
      </c>
    </row>
    <row r="178" spans="1:9" ht="13">
      <c r="A178" s="164" t="s">
        <v>471</v>
      </c>
      <c r="B178" s="2" t="s">
        <v>470</v>
      </c>
      <c r="C178" s="3">
        <v>1.94</v>
      </c>
      <c r="D178" s="152">
        <v>0.79239999999999999</v>
      </c>
      <c r="E178" s="100">
        <v>1.0249999999999999</v>
      </c>
      <c r="F178" s="127">
        <v>1.25</v>
      </c>
      <c r="G178" s="74">
        <v>0.8</v>
      </c>
      <c r="H178" s="227" t="s">
        <v>258</v>
      </c>
      <c r="I178" s="228" t="s">
        <v>259</v>
      </c>
    </row>
    <row r="179" spans="1:9" ht="13">
      <c r="A179" s="164" t="s">
        <v>472</v>
      </c>
      <c r="B179" s="2" t="s">
        <v>470</v>
      </c>
      <c r="C179" s="3">
        <v>3.42</v>
      </c>
      <c r="D179" s="152">
        <v>1.2301</v>
      </c>
      <c r="E179" s="100">
        <v>1.0249999999999999</v>
      </c>
      <c r="F179" s="127">
        <v>2.4</v>
      </c>
      <c r="G179" s="74">
        <v>0.8</v>
      </c>
      <c r="H179" s="227" t="s">
        <v>258</v>
      </c>
      <c r="I179" s="228" t="s">
        <v>262</v>
      </c>
    </row>
    <row r="180" spans="1:9" ht="13">
      <c r="A180" s="229" t="s">
        <v>473</v>
      </c>
      <c r="B180" s="230" t="s">
        <v>470</v>
      </c>
      <c r="C180" s="231">
        <v>7.25</v>
      </c>
      <c r="D180" s="232">
        <v>2.7555999999999998</v>
      </c>
      <c r="E180" s="233">
        <v>1.0249999999999999</v>
      </c>
      <c r="F180" s="234">
        <v>2.4</v>
      </c>
      <c r="G180" s="235">
        <v>0.8</v>
      </c>
      <c r="H180" s="236" t="s">
        <v>258</v>
      </c>
      <c r="I180" s="237" t="s">
        <v>262</v>
      </c>
    </row>
    <row r="181" spans="1:9" ht="13">
      <c r="A181" s="164" t="s">
        <v>474</v>
      </c>
      <c r="B181" s="2" t="s">
        <v>475</v>
      </c>
      <c r="C181" s="3">
        <v>1.61</v>
      </c>
      <c r="D181" s="152">
        <v>0.54</v>
      </c>
      <c r="E181" s="100">
        <v>1.0249999999999999</v>
      </c>
      <c r="F181" s="127">
        <v>1.25</v>
      </c>
      <c r="G181" s="74">
        <v>0.8</v>
      </c>
      <c r="H181" s="225" t="s">
        <v>258</v>
      </c>
      <c r="I181" s="226" t="s">
        <v>259</v>
      </c>
    </row>
    <row r="182" spans="1:9" ht="13">
      <c r="A182" s="164" t="s">
        <v>476</v>
      </c>
      <c r="B182" s="2" t="s">
        <v>475</v>
      </c>
      <c r="C182" s="3">
        <v>2.68</v>
      </c>
      <c r="D182" s="152">
        <v>0.7873</v>
      </c>
      <c r="E182" s="100">
        <v>1.0249999999999999</v>
      </c>
      <c r="F182" s="127">
        <v>1.25</v>
      </c>
      <c r="G182" s="74">
        <v>0.8</v>
      </c>
      <c r="H182" s="227" t="s">
        <v>258</v>
      </c>
      <c r="I182" s="228" t="s">
        <v>259</v>
      </c>
    </row>
    <row r="183" spans="1:9" ht="13">
      <c r="A183" s="164" t="s">
        <v>477</v>
      </c>
      <c r="B183" s="2" t="s">
        <v>475</v>
      </c>
      <c r="C183" s="3">
        <v>5.17</v>
      </c>
      <c r="D183" s="152">
        <v>1.3772</v>
      </c>
      <c r="E183" s="100">
        <v>1.0249999999999999</v>
      </c>
      <c r="F183" s="127">
        <v>2.4</v>
      </c>
      <c r="G183" s="74">
        <v>0.8</v>
      </c>
      <c r="H183" s="227" t="s">
        <v>258</v>
      </c>
      <c r="I183" s="228" t="s">
        <v>262</v>
      </c>
    </row>
    <row r="184" spans="1:9" ht="13">
      <c r="A184" s="229" t="s">
        <v>478</v>
      </c>
      <c r="B184" s="230" t="s">
        <v>475</v>
      </c>
      <c r="C184" s="231">
        <v>9.69</v>
      </c>
      <c r="D184" s="232">
        <v>2.4500000000000002</v>
      </c>
      <c r="E184" s="233">
        <v>1.0249999999999999</v>
      </c>
      <c r="F184" s="234">
        <v>2.4</v>
      </c>
      <c r="G184" s="235">
        <v>0.8</v>
      </c>
      <c r="H184" s="236" t="s">
        <v>258</v>
      </c>
      <c r="I184" s="237" t="s">
        <v>262</v>
      </c>
    </row>
    <row r="185" spans="1:9" ht="13">
      <c r="A185" s="164" t="s">
        <v>479</v>
      </c>
      <c r="B185" s="2" t="s">
        <v>480</v>
      </c>
      <c r="C185" s="3">
        <v>2.65</v>
      </c>
      <c r="D185" s="152">
        <v>0.88470000000000004</v>
      </c>
      <c r="E185" s="100">
        <v>1.0249999999999999</v>
      </c>
      <c r="F185" s="127">
        <v>1.25</v>
      </c>
      <c r="G185" s="74">
        <v>0.8</v>
      </c>
      <c r="H185" s="225" t="s">
        <v>258</v>
      </c>
      <c r="I185" s="226" t="s">
        <v>259</v>
      </c>
    </row>
    <row r="186" spans="1:9" ht="13">
      <c r="A186" s="164" t="s">
        <v>481</v>
      </c>
      <c r="B186" s="2" t="s">
        <v>480</v>
      </c>
      <c r="C186" s="3">
        <v>4.3499999999999996</v>
      </c>
      <c r="D186" s="152">
        <v>1.2504999999999999</v>
      </c>
      <c r="E186" s="100">
        <v>1.0249999999999999</v>
      </c>
      <c r="F186" s="127">
        <v>1.25</v>
      </c>
      <c r="G186" s="74">
        <v>0.8</v>
      </c>
      <c r="H186" s="227" t="s">
        <v>258</v>
      </c>
      <c r="I186" s="228" t="s">
        <v>259</v>
      </c>
    </row>
    <row r="187" spans="1:9" ht="13">
      <c r="A187" s="164" t="s">
        <v>482</v>
      </c>
      <c r="B187" s="2" t="s">
        <v>480</v>
      </c>
      <c r="C187" s="3">
        <v>8.6300000000000008</v>
      </c>
      <c r="D187" s="152">
        <v>2.1476999999999999</v>
      </c>
      <c r="E187" s="100">
        <v>1.0249999999999999</v>
      </c>
      <c r="F187" s="127">
        <v>2.4</v>
      </c>
      <c r="G187" s="74">
        <v>0.8</v>
      </c>
      <c r="H187" s="227" t="s">
        <v>258</v>
      </c>
      <c r="I187" s="228" t="s">
        <v>262</v>
      </c>
    </row>
    <row r="188" spans="1:9" ht="13">
      <c r="A188" s="229" t="s">
        <v>483</v>
      </c>
      <c r="B188" s="230" t="s">
        <v>480</v>
      </c>
      <c r="C188" s="231">
        <v>16.53</v>
      </c>
      <c r="D188" s="232">
        <v>3.9523999999999999</v>
      </c>
      <c r="E188" s="233">
        <v>1.0249999999999999</v>
      </c>
      <c r="F188" s="234">
        <v>2.4</v>
      </c>
      <c r="G188" s="235">
        <v>0.8</v>
      </c>
      <c r="H188" s="236" t="s">
        <v>258</v>
      </c>
      <c r="I188" s="237" t="s">
        <v>262</v>
      </c>
    </row>
    <row r="189" spans="1:9" ht="13">
      <c r="A189" s="164" t="s">
        <v>484</v>
      </c>
      <c r="B189" s="2" t="s">
        <v>485</v>
      </c>
      <c r="C189" s="3">
        <v>2.7</v>
      </c>
      <c r="D189" s="152">
        <v>0.7</v>
      </c>
      <c r="E189" s="100">
        <v>1.0249999999999999</v>
      </c>
      <c r="F189" s="127">
        <v>1.25</v>
      </c>
      <c r="G189" s="74">
        <v>0.8</v>
      </c>
      <c r="H189" s="225" t="s">
        <v>258</v>
      </c>
      <c r="I189" s="226" t="s">
        <v>259</v>
      </c>
    </row>
    <row r="190" spans="1:9" ht="13">
      <c r="A190" s="164" t="s">
        <v>486</v>
      </c>
      <c r="B190" s="2" t="s">
        <v>485</v>
      </c>
      <c r="C190" s="3">
        <v>4.42</v>
      </c>
      <c r="D190" s="152">
        <v>0.85089999999999999</v>
      </c>
      <c r="E190" s="100">
        <v>1.0249999999999999</v>
      </c>
      <c r="F190" s="127">
        <v>1.25</v>
      </c>
      <c r="G190" s="74">
        <v>0.8</v>
      </c>
      <c r="H190" s="227" t="s">
        <v>258</v>
      </c>
      <c r="I190" s="228" t="s">
        <v>259</v>
      </c>
    </row>
    <row r="191" spans="1:9" ht="13">
      <c r="A191" s="164" t="s">
        <v>487</v>
      </c>
      <c r="B191" s="2" t="s">
        <v>485</v>
      </c>
      <c r="C191" s="3">
        <v>7.63</v>
      </c>
      <c r="D191" s="152">
        <v>1.3017000000000001</v>
      </c>
      <c r="E191" s="100">
        <v>1.0249999999999999</v>
      </c>
      <c r="F191" s="127">
        <v>2.4</v>
      </c>
      <c r="G191" s="74">
        <v>0.8</v>
      </c>
      <c r="H191" s="227" t="s">
        <v>258</v>
      </c>
      <c r="I191" s="228" t="s">
        <v>262</v>
      </c>
    </row>
    <row r="192" spans="1:9" ht="13">
      <c r="A192" s="229" t="s">
        <v>488</v>
      </c>
      <c r="B192" s="230" t="s">
        <v>485</v>
      </c>
      <c r="C192" s="231">
        <v>11.61</v>
      </c>
      <c r="D192" s="232">
        <v>2.2164999999999999</v>
      </c>
      <c r="E192" s="233">
        <v>1.0249999999999999</v>
      </c>
      <c r="F192" s="234">
        <v>2.4</v>
      </c>
      <c r="G192" s="235">
        <v>0.8</v>
      </c>
      <c r="H192" s="236" t="s">
        <v>258</v>
      </c>
      <c r="I192" s="237" t="s">
        <v>262</v>
      </c>
    </row>
    <row r="193" spans="1:9" ht="13">
      <c r="A193" s="164" t="s">
        <v>489</v>
      </c>
      <c r="B193" s="2" t="s">
        <v>490</v>
      </c>
      <c r="C193" s="3">
        <v>2.11</v>
      </c>
      <c r="D193" s="152">
        <v>0.54720000000000002</v>
      </c>
      <c r="E193" s="100">
        <v>1.0249999999999999</v>
      </c>
      <c r="F193" s="127">
        <v>1.25</v>
      </c>
      <c r="G193" s="74">
        <v>0.8</v>
      </c>
      <c r="H193" s="225" t="s">
        <v>258</v>
      </c>
      <c r="I193" s="226" t="s">
        <v>259</v>
      </c>
    </row>
    <row r="194" spans="1:9" ht="13">
      <c r="A194" s="164" t="s">
        <v>491</v>
      </c>
      <c r="B194" s="2" t="s">
        <v>490</v>
      </c>
      <c r="C194" s="3">
        <v>2.68</v>
      </c>
      <c r="D194" s="152">
        <v>0.60429999999999995</v>
      </c>
      <c r="E194" s="100">
        <v>1.0249999999999999</v>
      </c>
      <c r="F194" s="127">
        <v>1.25</v>
      </c>
      <c r="G194" s="74">
        <v>0.8</v>
      </c>
      <c r="H194" s="227" t="s">
        <v>258</v>
      </c>
      <c r="I194" s="228" t="s">
        <v>259</v>
      </c>
    </row>
    <row r="195" spans="1:9" ht="13">
      <c r="A195" s="164" t="s">
        <v>492</v>
      </c>
      <c r="B195" s="2" t="s">
        <v>490</v>
      </c>
      <c r="C195" s="3">
        <v>3.54</v>
      </c>
      <c r="D195" s="152">
        <v>0.76139999999999997</v>
      </c>
      <c r="E195" s="100">
        <v>1.0249999999999999</v>
      </c>
      <c r="F195" s="127">
        <v>2.4</v>
      </c>
      <c r="G195" s="74">
        <v>0.8</v>
      </c>
      <c r="H195" s="227" t="s">
        <v>258</v>
      </c>
      <c r="I195" s="228" t="s">
        <v>262</v>
      </c>
    </row>
    <row r="196" spans="1:9" ht="13">
      <c r="A196" s="229" t="s">
        <v>493</v>
      </c>
      <c r="B196" s="230" t="s">
        <v>490</v>
      </c>
      <c r="C196" s="231">
        <v>5.38</v>
      </c>
      <c r="D196" s="232">
        <v>0.99519999999999997</v>
      </c>
      <c r="E196" s="233">
        <v>1.0249999999999999</v>
      </c>
      <c r="F196" s="234">
        <v>2.4</v>
      </c>
      <c r="G196" s="235">
        <v>0.8</v>
      </c>
      <c r="H196" s="236" t="s">
        <v>258</v>
      </c>
      <c r="I196" s="237" t="s">
        <v>262</v>
      </c>
    </row>
    <row r="197" spans="1:9" ht="13">
      <c r="A197" s="164" t="s">
        <v>494</v>
      </c>
      <c r="B197" s="2" t="s">
        <v>495</v>
      </c>
      <c r="C197" s="3">
        <v>1.99</v>
      </c>
      <c r="D197" s="152">
        <v>0.34489999999999998</v>
      </c>
      <c r="E197" s="100">
        <v>1.0249999999999999</v>
      </c>
      <c r="F197" s="127">
        <v>1.25</v>
      </c>
      <c r="G197" s="74">
        <v>0.8</v>
      </c>
      <c r="H197" s="225" t="s">
        <v>258</v>
      </c>
      <c r="I197" s="226" t="s">
        <v>259</v>
      </c>
    </row>
    <row r="198" spans="1:9" ht="13">
      <c r="A198" s="164" t="s">
        <v>496</v>
      </c>
      <c r="B198" s="2" t="s">
        <v>495</v>
      </c>
      <c r="C198" s="3">
        <v>2.81</v>
      </c>
      <c r="D198" s="152">
        <v>0.47899999999999998</v>
      </c>
      <c r="E198" s="100">
        <v>1.0249999999999999</v>
      </c>
      <c r="F198" s="127">
        <v>1.25</v>
      </c>
      <c r="G198" s="74">
        <v>0.8</v>
      </c>
      <c r="H198" s="227" t="s">
        <v>258</v>
      </c>
      <c r="I198" s="228" t="s">
        <v>259</v>
      </c>
    </row>
    <row r="199" spans="1:9" ht="13">
      <c r="A199" s="164" t="s">
        <v>497</v>
      </c>
      <c r="B199" s="2" t="s">
        <v>495</v>
      </c>
      <c r="C199" s="3">
        <v>4.09</v>
      </c>
      <c r="D199" s="152">
        <v>0.70069999999999999</v>
      </c>
      <c r="E199" s="100">
        <v>1.0249999999999999</v>
      </c>
      <c r="F199" s="127">
        <v>2.4</v>
      </c>
      <c r="G199" s="74">
        <v>0.8</v>
      </c>
      <c r="H199" s="227" t="s">
        <v>258</v>
      </c>
      <c r="I199" s="228" t="s">
        <v>262</v>
      </c>
    </row>
    <row r="200" spans="1:9" ht="13">
      <c r="A200" s="229" t="s">
        <v>498</v>
      </c>
      <c r="B200" s="230" t="s">
        <v>495</v>
      </c>
      <c r="C200" s="231">
        <v>6.86</v>
      </c>
      <c r="D200" s="232">
        <v>1.3415999999999999</v>
      </c>
      <c r="E200" s="233">
        <v>1.0249999999999999</v>
      </c>
      <c r="F200" s="234">
        <v>2.4</v>
      </c>
      <c r="G200" s="235">
        <v>0.8</v>
      </c>
      <c r="H200" s="236" t="s">
        <v>258</v>
      </c>
      <c r="I200" s="237" t="s">
        <v>262</v>
      </c>
    </row>
    <row r="201" spans="1:9" ht="13">
      <c r="A201" s="164" t="s">
        <v>499</v>
      </c>
      <c r="B201" s="2" t="s">
        <v>500</v>
      </c>
      <c r="C201" s="3">
        <v>2.2799999999999998</v>
      </c>
      <c r="D201" s="152">
        <v>0.40560000000000002</v>
      </c>
      <c r="E201" s="100">
        <v>1.0249999999999999</v>
      </c>
      <c r="F201" s="127">
        <v>1.25</v>
      </c>
      <c r="G201" s="74">
        <v>0.8</v>
      </c>
      <c r="H201" s="225" t="s">
        <v>258</v>
      </c>
      <c r="I201" s="226" t="s">
        <v>259</v>
      </c>
    </row>
    <row r="202" spans="1:9" ht="13">
      <c r="A202" s="164" t="s">
        <v>501</v>
      </c>
      <c r="B202" s="2" t="s">
        <v>500</v>
      </c>
      <c r="C202" s="3">
        <v>2.91</v>
      </c>
      <c r="D202" s="152">
        <v>0.55200000000000005</v>
      </c>
      <c r="E202" s="100">
        <v>1.0249999999999999</v>
      </c>
      <c r="F202" s="127">
        <v>1.25</v>
      </c>
      <c r="G202" s="74">
        <v>0.8</v>
      </c>
      <c r="H202" s="227" t="s">
        <v>258</v>
      </c>
      <c r="I202" s="228" t="s">
        <v>259</v>
      </c>
    </row>
    <row r="203" spans="1:9" ht="13">
      <c r="A203" s="164" t="s">
        <v>502</v>
      </c>
      <c r="B203" s="2" t="s">
        <v>500</v>
      </c>
      <c r="C203" s="3">
        <v>4.74</v>
      </c>
      <c r="D203" s="152">
        <v>0.92859999999999998</v>
      </c>
      <c r="E203" s="100">
        <v>1.0249999999999999</v>
      </c>
      <c r="F203" s="127">
        <v>2.4</v>
      </c>
      <c r="G203" s="74">
        <v>0.8</v>
      </c>
      <c r="H203" s="227" t="s">
        <v>258</v>
      </c>
      <c r="I203" s="228" t="s">
        <v>262</v>
      </c>
    </row>
    <row r="204" spans="1:9" ht="13">
      <c r="A204" s="229" t="s">
        <v>503</v>
      </c>
      <c r="B204" s="230" t="s">
        <v>500</v>
      </c>
      <c r="C204" s="231">
        <v>11.61</v>
      </c>
      <c r="D204" s="232">
        <v>2.2667999999999999</v>
      </c>
      <c r="E204" s="233">
        <v>1.0249999999999999</v>
      </c>
      <c r="F204" s="234">
        <v>2.4</v>
      </c>
      <c r="G204" s="235">
        <v>0.8</v>
      </c>
      <c r="H204" s="236" t="s">
        <v>258</v>
      </c>
      <c r="I204" s="237" t="s">
        <v>262</v>
      </c>
    </row>
    <row r="205" spans="1:9" ht="13">
      <c r="A205" s="164" t="s">
        <v>504</v>
      </c>
      <c r="B205" s="2" t="s">
        <v>505</v>
      </c>
      <c r="C205" s="3">
        <v>2.38</v>
      </c>
      <c r="D205" s="152">
        <v>0.48920000000000002</v>
      </c>
      <c r="E205" s="100">
        <v>1.0249999999999999</v>
      </c>
      <c r="F205" s="127">
        <v>1.25</v>
      </c>
      <c r="G205" s="74">
        <v>0.8</v>
      </c>
      <c r="H205" s="225" t="s">
        <v>258</v>
      </c>
      <c r="I205" s="226" t="s">
        <v>259</v>
      </c>
    </row>
    <row r="206" spans="1:9" ht="13">
      <c r="A206" s="164" t="s">
        <v>506</v>
      </c>
      <c r="B206" s="2" t="s">
        <v>505</v>
      </c>
      <c r="C206" s="3">
        <v>3.11</v>
      </c>
      <c r="D206" s="152">
        <v>0.65080000000000005</v>
      </c>
      <c r="E206" s="100">
        <v>1.0249999999999999</v>
      </c>
      <c r="F206" s="127">
        <v>1.25</v>
      </c>
      <c r="G206" s="74">
        <v>0.8</v>
      </c>
      <c r="H206" s="227" t="s">
        <v>258</v>
      </c>
      <c r="I206" s="228" t="s">
        <v>259</v>
      </c>
    </row>
    <row r="207" spans="1:9" ht="13">
      <c r="A207" s="164" t="s">
        <v>507</v>
      </c>
      <c r="B207" s="2" t="s">
        <v>505</v>
      </c>
      <c r="C207" s="3">
        <v>5.28</v>
      </c>
      <c r="D207" s="152">
        <v>1.0244</v>
      </c>
      <c r="E207" s="100">
        <v>1.0249999999999999</v>
      </c>
      <c r="F207" s="127">
        <v>2.4</v>
      </c>
      <c r="G207" s="74">
        <v>0.8</v>
      </c>
      <c r="H207" s="227" t="s">
        <v>258</v>
      </c>
      <c r="I207" s="228" t="s">
        <v>262</v>
      </c>
    </row>
    <row r="208" spans="1:9" ht="13">
      <c r="A208" s="229" t="s">
        <v>508</v>
      </c>
      <c r="B208" s="230" t="s">
        <v>505</v>
      </c>
      <c r="C208" s="231">
        <v>8.3800000000000008</v>
      </c>
      <c r="D208" s="232">
        <v>1.9340999999999999</v>
      </c>
      <c r="E208" s="233">
        <v>1.0249999999999999</v>
      </c>
      <c r="F208" s="234">
        <v>2.4</v>
      </c>
      <c r="G208" s="235">
        <v>0.8</v>
      </c>
      <c r="H208" s="236" t="s">
        <v>258</v>
      </c>
      <c r="I208" s="237" t="s">
        <v>262</v>
      </c>
    </row>
    <row r="209" spans="1:9" ht="13">
      <c r="A209" s="164" t="s">
        <v>509</v>
      </c>
      <c r="B209" s="2" t="s">
        <v>510</v>
      </c>
      <c r="C209" s="3">
        <v>4.07</v>
      </c>
      <c r="D209" s="152">
        <v>1.6374</v>
      </c>
      <c r="E209" s="100">
        <v>1.0249999999999999</v>
      </c>
      <c r="F209" s="127">
        <v>1.25</v>
      </c>
      <c r="G209" s="74">
        <v>0.8</v>
      </c>
      <c r="H209" s="225" t="s">
        <v>258</v>
      </c>
      <c r="I209" s="226" t="s">
        <v>259</v>
      </c>
    </row>
    <row r="210" spans="1:9" ht="13">
      <c r="A210" s="164" t="s">
        <v>511</v>
      </c>
      <c r="B210" s="2" t="s">
        <v>510</v>
      </c>
      <c r="C210" s="3">
        <v>6.02</v>
      </c>
      <c r="D210" s="152">
        <v>2.032</v>
      </c>
      <c r="E210" s="100">
        <v>1.0249999999999999</v>
      </c>
      <c r="F210" s="127">
        <v>1.25</v>
      </c>
      <c r="G210" s="74">
        <v>0.8</v>
      </c>
      <c r="H210" s="227" t="s">
        <v>258</v>
      </c>
      <c r="I210" s="228" t="s">
        <v>259</v>
      </c>
    </row>
    <row r="211" spans="1:9" ht="13">
      <c r="A211" s="164" t="s">
        <v>512</v>
      </c>
      <c r="B211" s="2" t="s">
        <v>510</v>
      </c>
      <c r="C211" s="3">
        <v>9.9499999999999993</v>
      </c>
      <c r="D211" s="152">
        <v>3.0948000000000002</v>
      </c>
      <c r="E211" s="100">
        <v>1.0249999999999999</v>
      </c>
      <c r="F211" s="127">
        <v>2.4</v>
      </c>
      <c r="G211" s="74">
        <v>0.8</v>
      </c>
      <c r="H211" s="227" t="s">
        <v>258</v>
      </c>
      <c r="I211" s="228" t="s">
        <v>262</v>
      </c>
    </row>
    <row r="212" spans="1:9" ht="13">
      <c r="A212" s="229" t="s">
        <v>513</v>
      </c>
      <c r="B212" s="230" t="s">
        <v>510</v>
      </c>
      <c r="C212" s="231">
        <v>17.03</v>
      </c>
      <c r="D212" s="232">
        <v>5.4164000000000003</v>
      </c>
      <c r="E212" s="233">
        <v>1.0249999999999999</v>
      </c>
      <c r="F212" s="234">
        <v>2.4</v>
      </c>
      <c r="G212" s="235">
        <v>0.8</v>
      </c>
      <c r="H212" s="236" t="s">
        <v>258</v>
      </c>
      <c r="I212" s="237" t="s">
        <v>262</v>
      </c>
    </row>
    <row r="213" spans="1:9" ht="13">
      <c r="A213" s="164" t="s">
        <v>514</v>
      </c>
      <c r="B213" s="2" t="s">
        <v>515</v>
      </c>
      <c r="C213" s="3">
        <v>3.48</v>
      </c>
      <c r="D213" s="152">
        <v>1.2113</v>
      </c>
      <c r="E213" s="100">
        <v>1.0249999999999999</v>
      </c>
      <c r="F213" s="127">
        <v>1.25</v>
      </c>
      <c r="G213" s="74">
        <v>0.8</v>
      </c>
      <c r="H213" s="225" t="s">
        <v>258</v>
      </c>
      <c r="I213" s="226" t="s">
        <v>259</v>
      </c>
    </row>
    <row r="214" spans="1:9" ht="13">
      <c r="A214" s="164" t="s">
        <v>516</v>
      </c>
      <c r="B214" s="2" t="s">
        <v>515</v>
      </c>
      <c r="C214" s="3">
        <v>5.9</v>
      </c>
      <c r="D214" s="152">
        <v>1.647</v>
      </c>
      <c r="E214" s="100">
        <v>1.0249999999999999</v>
      </c>
      <c r="F214" s="127">
        <v>1.25</v>
      </c>
      <c r="G214" s="74">
        <v>0.8</v>
      </c>
      <c r="H214" s="227" t="s">
        <v>258</v>
      </c>
      <c r="I214" s="228" t="s">
        <v>259</v>
      </c>
    </row>
    <row r="215" spans="1:9" ht="13">
      <c r="A215" s="164" t="s">
        <v>517</v>
      </c>
      <c r="B215" s="2" t="s">
        <v>515</v>
      </c>
      <c r="C215" s="3">
        <v>10.53</v>
      </c>
      <c r="D215" s="152">
        <v>2.5640000000000001</v>
      </c>
      <c r="E215" s="100">
        <v>1.0249999999999999</v>
      </c>
      <c r="F215" s="127">
        <v>2.4</v>
      </c>
      <c r="G215" s="74">
        <v>0.8</v>
      </c>
      <c r="H215" s="227" t="s">
        <v>258</v>
      </c>
      <c r="I215" s="228" t="s">
        <v>262</v>
      </c>
    </row>
    <row r="216" spans="1:9" ht="13">
      <c r="A216" s="229" t="s">
        <v>518</v>
      </c>
      <c r="B216" s="230" t="s">
        <v>515</v>
      </c>
      <c r="C216" s="231">
        <v>16.36</v>
      </c>
      <c r="D216" s="232">
        <v>4.4325000000000001</v>
      </c>
      <c r="E216" s="233">
        <v>1.0249999999999999</v>
      </c>
      <c r="F216" s="234">
        <v>2.4</v>
      </c>
      <c r="G216" s="235">
        <v>0.8</v>
      </c>
      <c r="H216" s="236" t="s">
        <v>258</v>
      </c>
      <c r="I216" s="237" t="s">
        <v>262</v>
      </c>
    </row>
    <row r="217" spans="1:9" ht="13">
      <c r="A217" s="164" t="s">
        <v>519</v>
      </c>
      <c r="B217" s="2" t="s">
        <v>520</v>
      </c>
      <c r="C217" s="3">
        <v>11.15</v>
      </c>
      <c r="D217" s="152">
        <v>2.7195</v>
      </c>
      <c r="E217" s="100">
        <v>1.0249999999999999</v>
      </c>
      <c r="F217" s="127">
        <v>1.25</v>
      </c>
      <c r="G217" s="74">
        <v>0.8</v>
      </c>
      <c r="H217" s="225" t="s">
        <v>258</v>
      </c>
      <c r="I217" s="226" t="s">
        <v>259</v>
      </c>
    </row>
    <row r="218" spans="1:9" ht="13">
      <c r="A218" s="164" t="s">
        <v>521</v>
      </c>
      <c r="B218" s="2" t="s">
        <v>520</v>
      </c>
      <c r="C218" s="3">
        <v>12.8</v>
      </c>
      <c r="D218" s="152">
        <v>3.2299000000000002</v>
      </c>
      <c r="E218" s="100">
        <v>1.0249999999999999</v>
      </c>
      <c r="F218" s="127">
        <v>1.25</v>
      </c>
      <c r="G218" s="74">
        <v>0.8</v>
      </c>
      <c r="H218" s="227" t="s">
        <v>258</v>
      </c>
      <c r="I218" s="228" t="s">
        <v>259</v>
      </c>
    </row>
    <row r="219" spans="1:9" ht="13">
      <c r="A219" s="164" t="s">
        <v>522</v>
      </c>
      <c r="B219" s="2" t="s">
        <v>520</v>
      </c>
      <c r="C219" s="3">
        <v>14.63</v>
      </c>
      <c r="D219" s="152">
        <v>3.7980999999999998</v>
      </c>
      <c r="E219" s="100">
        <v>1.0249999999999999</v>
      </c>
      <c r="F219" s="127">
        <v>2.4</v>
      </c>
      <c r="G219" s="74">
        <v>0.8</v>
      </c>
      <c r="H219" s="227" t="s">
        <v>258</v>
      </c>
      <c r="I219" s="228" t="s">
        <v>262</v>
      </c>
    </row>
    <row r="220" spans="1:9" ht="13">
      <c r="A220" s="229" t="s">
        <v>523</v>
      </c>
      <c r="B220" s="230" t="s">
        <v>520</v>
      </c>
      <c r="C220" s="231">
        <v>18.100000000000001</v>
      </c>
      <c r="D220" s="232">
        <v>5.0983999999999998</v>
      </c>
      <c r="E220" s="233">
        <v>1.0249999999999999</v>
      </c>
      <c r="F220" s="234">
        <v>2.4</v>
      </c>
      <c r="G220" s="235">
        <v>0.8</v>
      </c>
      <c r="H220" s="236" t="s">
        <v>258</v>
      </c>
      <c r="I220" s="237" t="s">
        <v>262</v>
      </c>
    </row>
    <row r="221" spans="1:9" ht="13">
      <c r="A221" s="164" t="s">
        <v>524</v>
      </c>
      <c r="B221" s="2" t="s">
        <v>525</v>
      </c>
      <c r="C221" s="3">
        <v>6.99</v>
      </c>
      <c r="D221" s="152">
        <v>1.1890000000000001</v>
      </c>
      <c r="E221" s="100">
        <v>1.0249999999999999</v>
      </c>
      <c r="F221" s="127">
        <v>1.25</v>
      </c>
      <c r="G221" s="74">
        <v>0.8</v>
      </c>
      <c r="H221" s="225" t="s">
        <v>258</v>
      </c>
      <c r="I221" s="226" t="s">
        <v>259</v>
      </c>
    </row>
    <row r="222" spans="1:9" ht="13">
      <c r="A222" s="164" t="s">
        <v>526</v>
      </c>
      <c r="B222" s="2" t="s">
        <v>525</v>
      </c>
      <c r="C222" s="3">
        <v>8.1</v>
      </c>
      <c r="D222" s="152">
        <v>1.4641999999999999</v>
      </c>
      <c r="E222" s="100">
        <v>1.0249999999999999</v>
      </c>
      <c r="F222" s="127">
        <v>1.25</v>
      </c>
      <c r="G222" s="74">
        <v>0.8</v>
      </c>
      <c r="H222" s="227" t="s">
        <v>258</v>
      </c>
      <c r="I222" s="228" t="s">
        <v>259</v>
      </c>
    </row>
    <row r="223" spans="1:9" ht="13">
      <c r="A223" s="164" t="s">
        <v>527</v>
      </c>
      <c r="B223" s="2" t="s">
        <v>525</v>
      </c>
      <c r="C223" s="3">
        <v>10.1</v>
      </c>
      <c r="D223" s="152">
        <v>1.9893000000000001</v>
      </c>
      <c r="E223" s="100">
        <v>1.0249999999999999</v>
      </c>
      <c r="F223" s="127">
        <v>2.4</v>
      </c>
      <c r="G223" s="74">
        <v>0.8</v>
      </c>
      <c r="H223" s="227" t="s">
        <v>258</v>
      </c>
      <c r="I223" s="228" t="s">
        <v>262</v>
      </c>
    </row>
    <row r="224" spans="1:9" ht="13">
      <c r="A224" s="229" t="s">
        <v>528</v>
      </c>
      <c r="B224" s="230" t="s">
        <v>525</v>
      </c>
      <c r="C224" s="231">
        <v>12.08</v>
      </c>
      <c r="D224" s="232">
        <v>2.64</v>
      </c>
      <c r="E224" s="233">
        <v>1.0249999999999999</v>
      </c>
      <c r="F224" s="234">
        <v>2.4</v>
      </c>
      <c r="G224" s="235">
        <v>0.8</v>
      </c>
      <c r="H224" s="236" t="s">
        <v>258</v>
      </c>
      <c r="I224" s="237" t="s">
        <v>262</v>
      </c>
    </row>
    <row r="225" spans="1:9" ht="13">
      <c r="A225" s="164" t="s">
        <v>529</v>
      </c>
      <c r="B225" s="2" t="s">
        <v>530</v>
      </c>
      <c r="C225" s="3">
        <v>3.24</v>
      </c>
      <c r="D225" s="152">
        <v>0.4526</v>
      </c>
      <c r="E225" s="100">
        <v>1.0249999999999999</v>
      </c>
      <c r="F225" s="127">
        <v>1.25</v>
      </c>
      <c r="G225" s="74">
        <v>0.8</v>
      </c>
      <c r="H225" s="225" t="s">
        <v>258</v>
      </c>
      <c r="I225" s="226" t="s">
        <v>259</v>
      </c>
    </row>
    <row r="226" spans="1:9" ht="13">
      <c r="A226" s="164" t="s">
        <v>531</v>
      </c>
      <c r="B226" s="2" t="s">
        <v>530</v>
      </c>
      <c r="C226" s="3">
        <v>4.2300000000000004</v>
      </c>
      <c r="D226" s="152">
        <v>0.6</v>
      </c>
      <c r="E226" s="100">
        <v>1.0249999999999999</v>
      </c>
      <c r="F226" s="127">
        <v>1.25</v>
      </c>
      <c r="G226" s="74">
        <v>0.8</v>
      </c>
      <c r="H226" s="227" t="s">
        <v>258</v>
      </c>
      <c r="I226" s="228" t="s">
        <v>259</v>
      </c>
    </row>
    <row r="227" spans="1:9" ht="13">
      <c r="A227" s="164" t="s">
        <v>532</v>
      </c>
      <c r="B227" s="2" t="s">
        <v>530</v>
      </c>
      <c r="C227" s="3">
        <v>6.46</v>
      </c>
      <c r="D227" s="152">
        <v>1.0021</v>
      </c>
      <c r="E227" s="100">
        <v>1.0249999999999999</v>
      </c>
      <c r="F227" s="127">
        <v>2.4</v>
      </c>
      <c r="G227" s="74">
        <v>0.8</v>
      </c>
      <c r="H227" s="227" t="s">
        <v>258</v>
      </c>
      <c r="I227" s="228" t="s">
        <v>262</v>
      </c>
    </row>
    <row r="228" spans="1:9" ht="13">
      <c r="A228" s="229" t="s">
        <v>533</v>
      </c>
      <c r="B228" s="230" t="s">
        <v>530</v>
      </c>
      <c r="C228" s="231">
        <v>8.92</v>
      </c>
      <c r="D228" s="232">
        <v>1.7433000000000001</v>
      </c>
      <c r="E228" s="233">
        <v>1.0249999999999999</v>
      </c>
      <c r="F228" s="234">
        <v>2.4</v>
      </c>
      <c r="G228" s="235">
        <v>0.8</v>
      </c>
      <c r="H228" s="236" t="s">
        <v>258</v>
      </c>
      <c r="I228" s="237" t="s">
        <v>262</v>
      </c>
    </row>
    <row r="229" spans="1:9" ht="13">
      <c r="A229" s="164" t="s">
        <v>534</v>
      </c>
      <c r="B229" s="2" t="s">
        <v>535</v>
      </c>
      <c r="C229" s="3">
        <v>2.48</v>
      </c>
      <c r="D229" s="152">
        <v>0.40029999999999999</v>
      </c>
      <c r="E229" s="100">
        <v>1.0249999999999999</v>
      </c>
      <c r="F229" s="127">
        <v>1.25</v>
      </c>
      <c r="G229" s="74">
        <v>0.8</v>
      </c>
      <c r="H229" s="225" t="s">
        <v>258</v>
      </c>
      <c r="I229" s="226" t="s">
        <v>259</v>
      </c>
    </row>
    <row r="230" spans="1:9" ht="13">
      <c r="A230" s="164" t="s">
        <v>536</v>
      </c>
      <c r="B230" s="2" t="s">
        <v>535</v>
      </c>
      <c r="C230" s="3">
        <v>3.89</v>
      </c>
      <c r="D230" s="152">
        <v>0.66059999999999997</v>
      </c>
      <c r="E230" s="100">
        <v>1.0249999999999999</v>
      </c>
      <c r="F230" s="127">
        <v>1.25</v>
      </c>
      <c r="G230" s="74">
        <v>0.8</v>
      </c>
      <c r="H230" s="227" t="s">
        <v>258</v>
      </c>
      <c r="I230" s="228" t="s">
        <v>259</v>
      </c>
    </row>
    <row r="231" spans="1:9" ht="13">
      <c r="A231" s="164" t="s">
        <v>537</v>
      </c>
      <c r="B231" s="2" t="s">
        <v>535</v>
      </c>
      <c r="C231" s="3">
        <v>5.54</v>
      </c>
      <c r="D231" s="152">
        <v>1.0097</v>
      </c>
      <c r="E231" s="100">
        <v>1.0249999999999999</v>
      </c>
      <c r="F231" s="127">
        <v>2.4</v>
      </c>
      <c r="G231" s="74">
        <v>0.8</v>
      </c>
      <c r="H231" s="227" t="s">
        <v>258</v>
      </c>
      <c r="I231" s="228" t="s">
        <v>262</v>
      </c>
    </row>
    <row r="232" spans="1:9" ht="13">
      <c r="A232" s="229" t="s">
        <v>538</v>
      </c>
      <c r="B232" s="230" t="s">
        <v>535</v>
      </c>
      <c r="C232" s="231">
        <v>7.11</v>
      </c>
      <c r="D232" s="232">
        <v>1.772</v>
      </c>
      <c r="E232" s="233">
        <v>1.0249999999999999</v>
      </c>
      <c r="F232" s="234">
        <v>2.4</v>
      </c>
      <c r="G232" s="235">
        <v>0.8</v>
      </c>
      <c r="H232" s="236" t="s">
        <v>258</v>
      </c>
      <c r="I232" s="237" t="s">
        <v>262</v>
      </c>
    </row>
    <row r="233" spans="1:9" ht="13">
      <c r="A233" s="164" t="s">
        <v>539</v>
      </c>
      <c r="B233" s="2" t="s">
        <v>540</v>
      </c>
      <c r="C233" s="3">
        <v>2.65</v>
      </c>
      <c r="D233" s="152">
        <v>0.53739999999999999</v>
      </c>
      <c r="E233" s="100">
        <v>1.0249999999999999</v>
      </c>
      <c r="F233" s="127">
        <v>1.25</v>
      </c>
      <c r="G233" s="74">
        <v>0.8</v>
      </c>
      <c r="H233" s="225" t="s">
        <v>258</v>
      </c>
      <c r="I233" s="226" t="s">
        <v>259</v>
      </c>
    </row>
    <row r="234" spans="1:9" ht="13">
      <c r="A234" s="164" t="s">
        <v>541</v>
      </c>
      <c r="B234" s="2" t="s">
        <v>540</v>
      </c>
      <c r="C234" s="3">
        <v>3.66</v>
      </c>
      <c r="D234" s="152">
        <v>0.71309999999999996</v>
      </c>
      <c r="E234" s="100">
        <v>1.0249999999999999</v>
      </c>
      <c r="F234" s="127">
        <v>1.25</v>
      </c>
      <c r="G234" s="74">
        <v>0.8</v>
      </c>
      <c r="H234" s="227" t="s">
        <v>258</v>
      </c>
      <c r="I234" s="228" t="s">
        <v>259</v>
      </c>
    </row>
    <row r="235" spans="1:9" ht="13">
      <c r="A235" s="164" t="s">
        <v>542</v>
      </c>
      <c r="B235" s="2" t="s">
        <v>540</v>
      </c>
      <c r="C235" s="3">
        <v>5.24</v>
      </c>
      <c r="D235" s="152">
        <v>1.0629</v>
      </c>
      <c r="E235" s="100">
        <v>1.0249999999999999</v>
      </c>
      <c r="F235" s="127">
        <v>2.4</v>
      </c>
      <c r="G235" s="74">
        <v>0.8</v>
      </c>
      <c r="H235" s="227" t="s">
        <v>258</v>
      </c>
      <c r="I235" s="228" t="s">
        <v>262</v>
      </c>
    </row>
    <row r="236" spans="1:9" ht="13">
      <c r="A236" s="229" t="s">
        <v>543</v>
      </c>
      <c r="B236" s="230" t="s">
        <v>540</v>
      </c>
      <c r="C236" s="231">
        <v>7.05</v>
      </c>
      <c r="D236" s="232">
        <v>1.625</v>
      </c>
      <c r="E236" s="233">
        <v>1.0249999999999999</v>
      </c>
      <c r="F236" s="234">
        <v>2.4</v>
      </c>
      <c r="G236" s="235">
        <v>0.8</v>
      </c>
      <c r="H236" s="236" t="s">
        <v>258</v>
      </c>
      <c r="I236" s="237" t="s">
        <v>262</v>
      </c>
    </row>
    <row r="237" spans="1:9" ht="13">
      <c r="A237" s="164" t="s">
        <v>544</v>
      </c>
      <c r="B237" s="2" t="s">
        <v>545</v>
      </c>
      <c r="C237" s="3">
        <v>3.13</v>
      </c>
      <c r="D237" s="152">
        <v>0.68940000000000001</v>
      </c>
      <c r="E237" s="100">
        <v>1.0249999999999999</v>
      </c>
      <c r="F237" s="127">
        <v>1.25</v>
      </c>
      <c r="G237" s="74">
        <v>0.8</v>
      </c>
      <c r="H237" s="225" t="s">
        <v>258</v>
      </c>
      <c r="I237" s="226" t="s">
        <v>259</v>
      </c>
    </row>
    <row r="238" spans="1:9" ht="13">
      <c r="A238" s="164" t="s">
        <v>546</v>
      </c>
      <c r="B238" s="2" t="s">
        <v>545</v>
      </c>
      <c r="C238" s="3">
        <v>3.7</v>
      </c>
      <c r="D238" s="152">
        <v>0.80630000000000002</v>
      </c>
      <c r="E238" s="100">
        <v>1.0249999999999999</v>
      </c>
      <c r="F238" s="127">
        <v>1.25</v>
      </c>
      <c r="G238" s="74">
        <v>0.8</v>
      </c>
      <c r="H238" s="227" t="s">
        <v>258</v>
      </c>
      <c r="I238" s="228" t="s">
        <v>259</v>
      </c>
    </row>
    <row r="239" spans="1:9" ht="13">
      <c r="A239" s="164" t="s">
        <v>547</v>
      </c>
      <c r="B239" s="2" t="s">
        <v>545</v>
      </c>
      <c r="C239" s="3">
        <v>5.53</v>
      </c>
      <c r="D239" s="152">
        <v>1.1444000000000001</v>
      </c>
      <c r="E239" s="100">
        <v>1.0249999999999999</v>
      </c>
      <c r="F239" s="127">
        <v>2.4</v>
      </c>
      <c r="G239" s="74">
        <v>0.8</v>
      </c>
      <c r="H239" s="227" t="s">
        <v>258</v>
      </c>
      <c r="I239" s="228" t="s">
        <v>262</v>
      </c>
    </row>
    <row r="240" spans="1:9" ht="13">
      <c r="A240" s="229" t="s">
        <v>548</v>
      </c>
      <c r="B240" s="230" t="s">
        <v>545</v>
      </c>
      <c r="C240" s="231">
        <v>8.25</v>
      </c>
      <c r="D240" s="232">
        <v>1.9841</v>
      </c>
      <c r="E240" s="233">
        <v>1.0249999999999999</v>
      </c>
      <c r="F240" s="234">
        <v>2.4</v>
      </c>
      <c r="G240" s="235">
        <v>0.8</v>
      </c>
      <c r="H240" s="236" t="s">
        <v>258</v>
      </c>
      <c r="I240" s="237" t="s">
        <v>262</v>
      </c>
    </row>
    <row r="241" spans="1:9" ht="13">
      <c r="A241" s="164" t="s">
        <v>549</v>
      </c>
      <c r="B241" s="2" t="s">
        <v>550</v>
      </c>
      <c r="C241" s="3">
        <v>3.36</v>
      </c>
      <c r="D241" s="152">
        <v>0.67359999999999998</v>
      </c>
      <c r="E241" s="100">
        <v>1.0249999999999999</v>
      </c>
      <c r="F241" s="127">
        <v>1.25</v>
      </c>
      <c r="G241" s="74">
        <v>0.8</v>
      </c>
      <c r="H241" s="225" t="s">
        <v>258</v>
      </c>
      <c r="I241" s="226" t="s">
        <v>259</v>
      </c>
    </row>
    <row r="242" spans="1:9" ht="13">
      <c r="A242" s="164" t="s">
        <v>551</v>
      </c>
      <c r="B242" s="2" t="s">
        <v>550</v>
      </c>
      <c r="C242" s="3">
        <v>4.53</v>
      </c>
      <c r="D242" s="152">
        <v>0.88139999999999996</v>
      </c>
      <c r="E242" s="100">
        <v>1.0249999999999999</v>
      </c>
      <c r="F242" s="127">
        <v>1.25</v>
      </c>
      <c r="G242" s="74">
        <v>0.8</v>
      </c>
      <c r="H242" s="227" t="s">
        <v>258</v>
      </c>
      <c r="I242" s="228" t="s">
        <v>259</v>
      </c>
    </row>
    <row r="243" spans="1:9" ht="13">
      <c r="A243" s="164" t="s">
        <v>552</v>
      </c>
      <c r="B243" s="2" t="s">
        <v>550</v>
      </c>
      <c r="C243" s="3">
        <v>6.67</v>
      </c>
      <c r="D243" s="152">
        <v>1.2497</v>
      </c>
      <c r="E243" s="100">
        <v>1.0249999999999999</v>
      </c>
      <c r="F243" s="127">
        <v>2.4</v>
      </c>
      <c r="G243" s="74">
        <v>0.8</v>
      </c>
      <c r="H243" s="227" t="s">
        <v>258</v>
      </c>
      <c r="I243" s="228" t="s">
        <v>262</v>
      </c>
    </row>
    <row r="244" spans="1:9" ht="13">
      <c r="A244" s="229" t="s">
        <v>553</v>
      </c>
      <c r="B244" s="230" t="s">
        <v>550</v>
      </c>
      <c r="C244" s="231">
        <v>9.08</v>
      </c>
      <c r="D244" s="232">
        <v>1.8481000000000001</v>
      </c>
      <c r="E244" s="233">
        <v>1.0249999999999999</v>
      </c>
      <c r="F244" s="234">
        <v>2.4</v>
      </c>
      <c r="G244" s="235">
        <v>0.8</v>
      </c>
      <c r="H244" s="236" t="s">
        <v>258</v>
      </c>
      <c r="I244" s="237" t="s">
        <v>262</v>
      </c>
    </row>
    <row r="245" spans="1:9" ht="13">
      <c r="A245" s="164" t="s">
        <v>554</v>
      </c>
      <c r="B245" s="2" t="s">
        <v>555</v>
      </c>
      <c r="C245" s="3">
        <v>3.94</v>
      </c>
      <c r="D245" s="152">
        <v>0.56899999999999995</v>
      </c>
      <c r="E245" s="100">
        <v>1.0249999999999999</v>
      </c>
      <c r="F245" s="127">
        <v>1.25</v>
      </c>
      <c r="G245" s="74">
        <v>0.8</v>
      </c>
      <c r="H245" s="225" t="s">
        <v>258</v>
      </c>
      <c r="I245" s="226" t="s">
        <v>259</v>
      </c>
    </row>
    <row r="246" spans="1:9" ht="13">
      <c r="A246" s="164" t="s">
        <v>556</v>
      </c>
      <c r="B246" s="2" t="s">
        <v>555</v>
      </c>
      <c r="C246" s="3">
        <v>4.93</v>
      </c>
      <c r="D246" s="152">
        <v>0.74529999999999996</v>
      </c>
      <c r="E246" s="100">
        <v>1.0249999999999999</v>
      </c>
      <c r="F246" s="127">
        <v>1.25</v>
      </c>
      <c r="G246" s="74">
        <v>0.8</v>
      </c>
      <c r="H246" s="227" t="s">
        <v>258</v>
      </c>
      <c r="I246" s="228" t="s">
        <v>259</v>
      </c>
    </row>
    <row r="247" spans="1:9" ht="13">
      <c r="A247" s="164" t="s">
        <v>557</v>
      </c>
      <c r="B247" s="2" t="s">
        <v>555</v>
      </c>
      <c r="C247" s="3">
        <v>6.46</v>
      </c>
      <c r="D247" s="152">
        <v>1.0508999999999999</v>
      </c>
      <c r="E247" s="100">
        <v>1.0249999999999999</v>
      </c>
      <c r="F247" s="127">
        <v>2.4</v>
      </c>
      <c r="G247" s="74">
        <v>0.8</v>
      </c>
      <c r="H247" s="227" t="s">
        <v>258</v>
      </c>
      <c r="I247" s="228" t="s">
        <v>262</v>
      </c>
    </row>
    <row r="248" spans="1:9" ht="13">
      <c r="A248" s="229" t="s">
        <v>558</v>
      </c>
      <c r="B248" s="230" t="s">
        <v>555</v>
      </c>
      <c r="C248" s="231">
        <v>8.3000000000000007</v>
      </c>
      <c r="D248" s="232">
        <v>1.5443</v>
      </c>
      <c r="E248" s="233">
        <v>1.0249999999999999</v>
      </c>
      <c r="F248" s="234">
        <v>2.4</v>
      </c>
      <c r="G248" s="235">
        <v>0.8</v>
      </c>
      <c r="H248" s="236" t="s">
        <v>258</v>
      </c>
      <c r="I248" s="237" t="s">
        <v>262</v>
      </c>
    </row>
    <row r="249" spans="1:9" ht="13">
      <c r="A249" s="164" t="s">
        <v>559</v>
      </c>
      <c r="B249" s="2" t="s">
        <v>560</v>
      </c>
      <c r="C249" s="3">
        <v>2.4</v>
      </c>
      <c r="D249" s="152">
        <v>0.30669999999999997</v>
      </c>
      <c r="E249" s="100">
        <v>1.0249999999999999</v>
      </c>
      <c r="F249" s="127">
        <v>1.25</v>
      </c>
      <c r="G249" s="74">
        <v>0.8</v>
      </c>
      <c r="H249" s="225" t="s">
        <v>258</v>
      </c>
      <c r="I249" s="226" t="s">
        <v>259</v>
      </c>
    </row>
    <row r="250" spans="1:9" ht="13">
      <c r="A250" s="164" t="s">
        <v>561</v>
      </c>
      <c r="B250" s="2" t="s">
        <v>560</v>
      </c>
      <c r="C250" s="3">
        <v>3.23</v>
      </c>
      <c r="D250" s="152">
        <v>0.45590000000000003</v>
      </c>
      <c r="E250" s="100">
        <v>1.0249999999999999</v>
      </c>
      <c r="F250" s="127">
        <v>1.25</v>
      </c>
      <c r="G250" s="74">
        <v>0.8</v>
      </c>
      <c r="H250" s="227" t="s">
        <v>258</v>
      </c>
      <c r="I250" s="228" t="s">
        <v>259</v>
      </c>
    </row>
    <row r="251" spans="1:9" ht="13">
      <c r="A251" s="164" t="s">
        <v>562</v>
      </c>
      <c r="B251" s="2" t="s">
        <v>560</v>
      </c>
      <c r="C251" s="3">
        <v>4.71</v>
      </c>
      <c r="D251" s="152">
        <v>0.77339999999999998</v>
      </c>
      <c r="E251" s="100">
        <v>1.0249999999999999</v>
      </c>
      <c r="F251" s="127">
        <v>2.4</v>
      </c>
      <c r="G251" s="74">
        <v>0.8</v>
      </c>
      <c r="H251" s="227" t="s">
        <v>258</v>
      </c>
      <c r="I251" s="228" t="s">
        <v>262</v>
      </c>
    </row>
    <row r="252" spans="1:9" ht="13">
      <c r="A252" s="229" t="s">
        <v>563</v>
      </c>
      <c r="B252" s="230" t="s">
        <v>560</v>
      </c>
      <c r="C252" s="231">
        <v>8.6300000000000008</v>
      </c>
      <c r="D252" s="232">
        <v>1.8083</v>
      </c>
      <c r="E252" s="233">
        <v>1.0249999999999999</v>
      </c>
      <c r="F252" s="234">
        <v>2.4</v>
      </c>
      <c r="G252" s="235">
        <v>0.8</v>
      </c>
      <c r="H252" s="236" t="s">
        <v>258</v>
      </c>
      <c r="I252" s="237" t="s">
        <v>262</v>
      </c>
    </row>
    <row r="253" spans="1:9" ht="13">
      <c r="A253" s="164" t="s">
        <v>564</v>
      </c>
      <c r="B253" s="2" t="s">
        <v>565</v>
      </c>
      <c r="C253" s="3">
        <v>2.77</v>
      </c>
      <c r="D253" s="152">
        <v>0.42480000000000001</v>
      </c>
      <c r="E253" s="100">
        <v>1.0249999999999999</v>
      </c>
      <c r="F253" s="127">
        <v>1.25</v>
      </c>
      <c r="G253" s="74">
        <v>0.8</v>
      </c>
      <c r="H253" s="225" t="s">
        <v>258</v>
      </c>
      <c r="I253" s="226" t="s">
        <v>259</v>
      </c>
    </row>
    <row r="254" spans="1:9" ht="13">
      <c r="A254" s="164" t="s">
        <v>566</v>
      </c>
      <c r="B254" s="2" t="s">
        <v>565</v>
      </c>
      <c r="C254" s="3">
        <v>3.66</v>
      </c>
      <c r="D254" s="152">
        <v>0.57220000000000004</v>
      </c>
      <c r="E254" s="100">
        <v>1.0249999999999999</v>
      </c>
      <c r="F254" s="127">
        <v>1.25</v>
      </c>
      <c r="G254" s="74">
        <v>0.8</v>
      </c>
      <c r="H254" s="227" t="s">
        <v>258</v>
      </c>
      <c r="I254" s="228" t="s">
        <v>259</v>
      </c>
    </row>
    <row r="255" spans="1:9" ht="13">
      <c r="A255" s="164" t="s">
        <v>567</v>
      </c>
      <c r="B255" s="2" t="s">
        <v>565</v>
      </c>
      <c r="C255" s="3">
        <v>4.9800000000000004</v>
      </c>
      <c r="D255" s="152">
        <v>0.81889999999999996</v>
      </c>
      <c r="E255" s="100">
        <v>1.0249999999999999</v>
      </c>
      <c r="F255" s="127">
        <v>2.4</v>
      </c>
      <c r="G255" s="74">
        <v>0.8</v>
      </c>
      <c r="H255" s="227" t="s">
        <v>258</v>
      </c>
      <c r="I255" s="228" t="s">
        <v>262</v>
      </c>
    </row>
    <row r="256" spans="1:9" ht="13">
      <c r="A256" s="229" t="s">
        <v>568</v>
      </c>
      <c r="B256" s="230" t="s">
        <v>565</v>
      </c>
      <c r="C256" s="231">
        <v>7.1</v>
      </c>
      <c r="D256" s="232">
        <v>1.3118000000000001</v>
      </c>
      <c r="E256" s="233">
        <v>1.0249999999999999</v>
      </c>
      <c r="F256" s="234">
        <v>2.4</v>
      </c>
      <c r="G256" s="235">
        <v>0.8</v>
      </c>
      <c r="H256" s="236" t="s">
        <v>258</v>
      </c>
      <c r="I256" s="237" t="s">
        <v>262</v>
      </c>
    </row>
    <row r="257" spans="1:9" ht="13">
      <c r="A257" s="164" t="s">
        <v>569</v>
      </c>
      <c r="B257" s="2" t="s">
        <v>570</v>
      </c>
      <c r="C257" s="3">
        <v>2.94</v>
      </c>
      <c r="D257" s="152">
        <v>0.4874</v>
      </c>
      <c r="E257" s="100">
        <v>1.0249999999999999</v>
      </c>
      <c r="F257" s="127">
        <v>1.25</v>
      </c>
      <c r="G257" s="74">
        <v>0.8</v>
      </c>
      <c r="H257" s="225" t="s">
        <v>258</v>
      </c>
      <c r="I257" s="226" t="s">
        <v>259</v>
      </c>
    </row>
    <row r="258" spans="1:9" ht="13">
      <c r="A258" s="164" t="s">
        <v>571</v>
      </c>
      <c r="B258" s="2" t="s">
        <v>570</v>
      </c>
      <c r="C258" s="3">
        <v>3.65</v>
      </c>
      <c r="D258" s="152">
        <v>0.60870000000000002</v>
      </c>
      <c r="E258" s="100">
        <v>1.0249999999999999</v>
      </c>
      <c r="F258" s="127">
        <v>1.25</v>
      </c>
      <c r="G258" s="74">
        <v>0.8</v>
      </c>
      <c r="H258" s="227" t="s">
        <v>258</v>
      </c>
      <c r="I258" s="228" t="s">
        <v>259</v>
      </c>
    </row>
    <row r="259" spans="1:9" ht="13">
      <c r="A259" s="164" t="s">
        <v>572</v>
      </c>
      <c r="B259" s="2" t="s">
        <v>570</v>
      </c>
      <c r="C259" s="3">
        <v>4.6100000000000003</v>
      </c>
      <c r="D259" s="152">
        <v>0.75929999999999997</v>
      </c>
      <c r="E259" s="100">
        <v>1.0249999999999999</v>
      </c>
      <c r="F259" s="127">
        <v>2.4</v>
      </c>
      <c r="G259" s="74">
        <v>0.8</v>
      </c>
      <c r="H259" s="227" t="s">
        <v>258</v>
      </c>
      <c r="I259" s="228" t="s">
        <v>262</v>
      </c>
    </row>
    <row r="260" spans="1:9" ht="13">
      <c r="A260" s="229" t="s">
        <v>573</v>
      </c>
      <c r="B260" s="230" t="s">
        <v>570</v>
      </c>
      <c r="C260" s="231">
        <v>6.68</v>
      </c>
      <c r="D260" s="232">
        <v>1.2009000000000001</v>
      </c>
      <c r="E260" s="233">
        <v>1.0249999999999999</v>
      </c>
      <c r="F260" s="234">
        <v>2.4</v>
      </c>
      <c r="G260" s="235">
        <v>0.8</v>
      </c>
      <c r="H260" s="236" t="s">
        <v>258</v>
      </c>
      <c r="I260" s="237" t="s">
        <v>262</v>
      </c>
    </row>
    <row r="261" spans="1:9" ht="13">
      <c r="A261" s="164" t="s">
        <v>574</v>
      </c>
      <c r="B261" s="2" t="s">
        <v>575</v>
      </c>
      <c r="C261" s="3">
        <v>2.17</v>
      </c>
      <c r="D261" s="152">
        <v>0.39079999999999998</v>
      </c>
      <c r="E261" s="100">
        <v>1.0249999999999999</v>
      </c>
      <c r="F261" s="127">
        <v>1.25</v>
      </c>
      <c r="G261" s="74">
        <v>0.8</v>
      </c>
      <c r="H261" s="225" t="s">
        <v>258</v>
      </c>
      <c r="I261" s="226" t="s">
        <v>259</v>
      </c>
    </row>
    <row r="262" spans="1:9" ht="13">
      <c r="A262" s="164" t="s">
        <v>576</v>
      </c>
      <c r="B262" s="2" t="s">
        <v>575</v>
      </c>
      <c r="C262" s="3">
        <v>3.14</v>
      </c>
      <c r="D262" s="152">
        <v>0.56820000000000004</v>
      </c>
      <c r="E262" s="100">
        <v>1.0249999999999999</v>
      </c>
      <c r="F262" s="127">
        <v>1.25</v>
      </c>
      <c r="G262" s="74">
        <v>0.8</v>
      </c>
      <c r="H262" s="227" t="s">
        <v>258</v>
      </c>
      <c r="I262" s="228" t="s">
        <v>259</v>
      </c>
    </row>
    <row r="263" spans="1:9" ht="13">
      <c r="A263" s="164" t="s">
        <v>577</v>
      </c>
      <c r="B263" s="2" t="s">
        <v>575</v>
      </c>
      <c r="C263" s="3">
        <v>3.69</v>
      </c>
      <c r="D263" s="152">
        <v>0.68320000000000003</v>
      </c>
      <c r="E263" s="100">
        <v>1.0249999999999999</v>
      </c>
      <c r="F263" s="127">
        <v>2.4</v>
      </c>
      <c r="G263" s="74">
        <v>0.8</v>
      </c>
      <c r="H263" s="227" t="s">
        <v>258</v>
      </c>
      <c r="I263" s="228" t="s">
        <v>262</v>
      </c>
    </row>
    <row r="264" spans="1:9" ht="13">
      <c r="A264" s="229" t="s">
        <v>578</v>
      </c>
      <c r="B264" s="230" t="s">
        <v>575</v>
      </c>
      <c r="C264" s="231">
        <v>5.29</v>
      </c>
      <c r="D264" s="232">
        <v>1.2854000000000001</v>
      </c>
      <c r="E264" s="233">
        <v>1.0249999999999999</v>
      </c>
      <c r="F264" s="234">
        <v>2.4</v>
      </c>
      <c r="G264" s="235">
        <v>0.8</v>
      </c>
      <c r="H264" s="236" t="s">
        <v>258</v>
      </c>
      <c r="I264" s="237" t="s">
        <v>262</v>
      </c>
    </row>
    <row r="265" spans="1:9" ht="13">
      <c r="A265" s="164" t="s">
        <v>579</v>
      </c>
      <c r="B265" s="2" t="s">
        <v>580</v>
      </c>
      <c r="C265" s="3">
        <v>3.11</v>
      </c>
      <c r="D265" s="152">
        <v>0.57530000000000003</v>
      </c>
      <c r="E265" s="100">
        <v>1.0249999999999999</v>
      </c>
      <c r="F265" s="127">
        <v>1.25</v>
      </c>
      <c r="G265" s="74">
        <v>0.8</v>
      </c>
      <c r="H265" s="225" t="s">
        <v>258</v>
      </c>
      <c r="I265" s="226" t="s">
        <v>259</v>
      </c>
    </row>
    <row r="266" spans="1:9" ht="13">
      <c r="A266" s="164" t="s">
        <v>581</v>
      </c>
      <c r="B266" s="2" t="s">
        <v>580</v>
      </c>
      <c r="C266" s="3">
        <v>4.0599999999999996</v>
      </c>
      <c r="D266" s="152">
        <v>0.74439999999999995</v>
      </c>
      <c r="E266" s="100">
        <v>1.0249999999999999</v>
      </c>
      <c r="F266" s="127">
        <v>1.25</v>
      </c>
      <c r="G266" s="74">
        <v>0.8</v>
      </c>
      <c r="H266" s="227" t="s">
        <v>258</v>
      </c>
      <c r="I266" s="228" t="s">
        <v>259</v>
      </c>
    </row>
    <row r="267" spans="1:9" ht="13">
      <c r="A267" s="164" t="s">
        <v>582</v>
      </c>
      <c r="B267" s="2" t="s">
        <v>580</v>
      </c>
      <c r="C267" s="3">
        <v>5.78</v>
      </c>
      <c r="D267" s="152">
        <v>1.0207999999999999</v>
      </c>
      <c r="E267" s="100">
        <v>1.0249999999999999</v>
      </c>
      <c r="F267" s="127">
        <v>2.4</v>
      </c>
      <c r="G267" s="74">
        <v>0.8</v>
      </c>
      <c r="H267" s="227" t="s">
        <v>258</v>
      </c>
      <c r="I267" s="228" t="s">
        <v>262</v>
      </c>
    </row>
    <row r="268" spans="1:9" ht="13">
      <c r="A268" s="229" t="s">
        <v>583</v>
      </c>
      <c r="B268" s="230" t="s">
        <v>580</v>
      </c>
      <c r="C268" s="231">
        <v>8.6</v>
      </c>
      <c r="D268" s="232">
        <v>1.5737000000000001</v>
      </c>
      <c r="E268" s="233">
        <v>1.0249999999999999</v>
      </c>
      <c r="F268" s="234">
        <v>2.4</v>
      </c>
      <c r="G268" s="235">
        <v>0.8</v>
      </c>
      <c r="H268" s="236" t="s">
        <v>258</v>
      </c>
      <c r="I268" s="237" t="s">
        <v>262</v>
      </c>
    </row>
    <row r="269" spans="1:9" ht="13">
      <c r="A269" s="164" t="s">
        <v>584</v>
      </c>
      <c r="B269" s="2" t="s">
        <v>585</v>
      </c>
      <c r="C269" s="3">
        <v>2.91</v>
      </c>
      <c r="D269" s="152">
        <v>0.46910000000000002</v>
      </c>
      <c r="E269" s="100">
        <v>1.0249999999999999</v>
      </c>
      <c r="F269" s="127">
        <v>1.25</v>
      </c>
      <c r="G269" s="74">
        <v>0.8</v>
      </c>
      <c r="H269" s="225" t="s">
        <v>258</v>
      </c>
      <c r="I269" s="226" t="s">
        <v>259</v>
      </c>
    </row>
    <row r="270" spans="1:9" ht="13">
      <c r="A270" s="164" t="s">
        <v>586</v>
      </c>
      <c r="B270" s="2" t="s">
        <v>585</v>
      </c>
      <c r="C270" s="3">
        <v>3.72</v>
      </c>
      <c r="D270" s="152">
        <v>0.68189999999999995</v>
      </c>
      <c r="E270" s="100">
        <v>1.0249999999999999</v>
      </c>
      <c r="F270" s="127">
        <v>1.25</v>
      </c>
      <c r="G270" s="74">
        <v>0.8</v>
      </c>
      <c r="H270" s="227" t="s">
        <v>258</v>
      </c>
      <c r="I270" s="228" t="s">
        <v>259</v>
      </c>
    </row>
    <row r="271" spans="1:9" ht="13">
      <c r="A271" s="164" t="s">
        <v>587</v>
      </c>
      <c r="B271" s="2" t="s">
        <v>585</v>
      </c>
      <c r="C271" s="3">
        <v>5.32</v>
      </c>
      <c r="D271" s="152">
        <v>0.98340000000000005</v>
      </c>
      <c r="E271" s="100">
        <v>1.0249999999999999</v>
      </c>
      <c r="F271" s="127">
        <v>2.4</v>
      </c>
      <c r="G271" s="74">
        <v>0.8</v>
      </c>
      <c r="H271" s="227" t="s">
        <v>258</v>
      </c>
      <c r="I271" s="228" t="s">
        <v>262</v>
      </c>
    </row>
    <row r="272" spans="1:9" ht="13">
      <c r="A272" s="229" t="s">
        <v>588</v>
      </c>
      <c r="B272" s="230" t="s">
        <v>585</v>
      </c>
      <c r="C272" s="231">
        <v>7.47</v>
      </c>
      <c r="D272" s="232">
        <v>1.5286</v>
      </c>
      <c r="E272" s="233">
        <v>1.0249999999999999</v>
      </c>
      <c r="F272" s="234">
        <v>2.4</v>
      </c>
      <c r="G272" s="235">
        <v>0.8</v>
      </c>
      <c r="H272" s="236" t="s">
        <v>258</v>
      </c>
      <c r="I272" s="237" t="s">
        <v>262</v>
      </c>
    </row>
    <row r="273" spans="1:9" ht="13">
      <c r="A273" s="164" t="s">
        <v>589</v>
      </c>
      <c r="B273" s="2" t="s">
        <v>590</v>
      </c>
      <c r="C273" s="3">
        <v>2.4500000000000002</v>
      </c>
      <c r="D273" s="152">
        <v>0.51100000000000001</v>
      </c>
      <c r="E273" s="100">
        <v>1.0249999999999999</v>
      </c>
      <c r="F273" s="127">
        <v>1.25</v>
      </c>
      <c r="G273" s="74">
        <v>0.8</v>
      </c>
      <c r="H273" s="225" t="s">
        <v>258</v>
      </c>
      <c r="I273" s="226" t="s">
        <v>259</v>
      </c>
    </row>
    <row r="274" spans="1:9" ht="13">
      <c r="A274" s="164" t="s">
        <v>591</v>
      </c>
      <c r="B274" s="2" t="s">
        <v>590</v>
      </c>
      <c r="C274" s="3">
        <v>3.24</v>
      </c>
      <c r="D274" s="152">
        <v>0.65069999999999995</v>
      </c>
      <c r="E274" s="100">
        <v>1.0249999999999999</v>
      </c>
      <c r="F274" s="127">
        <v>1.25</v>
      </c>
      <c r="G274" s="74">
        <v>0.8</v>
      </c>
      <c r="H274" s="227" t="s">
        <v>258</v>
      </c>
      <c r="I274" s="228" t="s">
        <v>259</v>
      </c>
    </row>
    <row r="275" spans="1:9" ht="13">
      <c r="A275" s="164" t="s">
        <v>592</v>
      </c>
      <c r="B275" s="2" t="s">
        <v>590</v>
      </c>
      <c r="C275" s="3">
        <v>4.91</v>
      </c>
      <c r="D275" s="152">
        <v>0.91190000000000004</v>
      </c>
      <c r="E275" s="100">
        <v>1.0249999999999999</v>
      </c>
      <c r="F275" s="127">
        <v>2.4</v>
      </c>
      <c r="G275" s="74">
        <v>0.8</v>
      </c>
      <c r="H275" s="227" t="s">
        <v>258</v>
      </c>
      <c r="I275" s="228" t="s">
        <v>262</v>
      </c>
    </row>
    <row r="276" spans="1:9" ht="13">
      <c r="A276" s="229" t="s">
        <v>593</v>
      </c>
      <c r="B276" s="230" t="s">
        <v>590</v>
      </c>
      <c r="C276" s="231">
        <v>7.98</v>
      </c>
      <c r="D276" s="232">
        <v>1.5569</v>
      </c>
      <c r="E276" s="233">
        <v>1.0249999999999999</v>
      </c>
      <c r="F276" s="234">
        <v>2.4</v>
      </c>
      <c r="G276" s="235">
        <v>0.8</v>
      </c>
      <c r="H276" s="236" t="s">
        <v>258</v>
      </c>
      <c r="I276" s="237" t="s">
        <v>262</v>
      </c>
    </row>
    <row r="277" spans="1:9" ht="13">
      <c r="A277" s="164" t="s">
        <v>594</v>
      </c>
      <c r="B277" s="2" t="s">
        <v>595</v>
      </c>
      <c r="C277" s="3">
        <v>2.33</v>
      </c>
      <c r="D277" s="152">
        <v>0.46779999999999999</v>
      </c>
      <c r="E277" s="100">
        <v>1.0249999999999999</v>
      </c>
      <c r="F277" s="127">
        <v>1.25</v>
      </c>
      <c r="G277" s="74">
        <v>0.8</v>
      </c>
      <c r="H277" s="225" t="s">
        <v>258</v>
      </c>
      <c r="I277" s="226" t="s">
        <v>259</v>
      </c>
    </row>
    <row r="278" spans="1:9" ht="13">
      <c r="A278" s="164" t="s">
        <v>596</v>
      </c>
      <c r="B278" s="2" t="s">
        <v>595</v>
      </c>
      <c r="C278" s="3">
        <v>3.01</v>
      </c>
      <c r="D278" s="152">
        <v>0.56010000000000004</v>
      </c>
      <c r="E278" s="100">
        <v>1.0249999999999999</v>
      </c>
      <c r="F278" s="127">
        <v>1.25</v>
      </c>
      <c r="G278" s="74">
        <v>0.8</v>
      </c>
      <c r="H278" s="227" t="s">
        <v>258</v>
      </c>
      <c r="I278" s="228" t="s">
        <v>259</v>
      </c>
    </row>
    <row r="279" spans="1:9" ht="13">
      <c r="A279" s="164" t="s">
        <v>597</v>
      </c>
      <c r="B279" s="2" t="s">
        <v>595</v>
      </c>
      <c r="C279" s="3">
        <v>4.05</v>
      </c>
      <c r="D279" s="152">
        <v>0.74539999999999995</v>
      </c>
      <c r="E279" s="100">
        <v>1.0249999999999999</v>
      </c>
      <c r="F279" s="127">
        <v>2.4</v>
      </c>
      <c r="G279" s="74">
        <v>0.8</v>
      </c>
      <c r="H279" s="227" t="s">
        <v>258</v>
      </c>
      <c r="I279" s="228" t="s">
        <v>262</v>
      </c>
    </row>
    <row r="280" spans="1:9" ht="13">
      <c r="A280" s="229" t="s">
        <v>598</v>
      </c>
      <c r="B280" s="230" t="s">
        <v>595</v>
      </c>
      <c r="C280" s="231">
        <v>6.53</v>
      </c>
      <c r="D280" s="232">
        <v>1.2786</v>
      </c>
      <c r="E280" s="233">
        <v>1.0249999999999999</v>
      </c>
      <c r="F280" s="234">
        <v>2.4</v>
      </c>
      <c r="G280" s="235">
        <v>0.8</v>
      </c>
      <c r="H280" s="236" t="s">
        <v>258</v>
      </c>
      <c r="I280" s="237" t="s">
        <v>262</v>
      </c>
    </row>
    <row r="281" spans="1:9" ht="13">
      <c r="A281" s="164" t="s">
        <v>599</v>
      </c>
      <c r="B281" s="2" t="s">
        <v>600</v>
      </c>
      <c r="C281" s="3">
        <v>5.35</v>
      </c>
      <c r="D281" s="152">
        <v>3.2012999999999998</v>
      </c>
      <c r="E281" s="100">
        <v>1.0249999999999999</v>
      </c>
      <c r="F281" s="127">
        <v>1.25</v>
      </c>
      <c r="G281" s="74">
        <v>0.8</v>
      </c>
      <c r="H281" s="225" t="s">
        <v>258</v>
      </c>
      <c r="I281" s="226" t="s">
        <v>259</v>
      </c>
    </row>
    <row r="282" spans="1:9" ht="13">
      <c r="A282" s="164" t="s">
        <v>601</v>
      </c>
      <c r="B282" s="2" t="s">
        <v>600</v>
      </c>
      <c r="C282" s="3">
        <v>6.54</v>
      </c>
      <c r="D282" s="152">
        <v>3.774</v>
      </c>
      <c r="E282" s="100">
        <v>1.0249999999999999</v>
      </c>
      <c r="F282" s="127">
        <v>1.25</v>
      </c>
      <c r="G282" s="74">
        <v>0.8</v>
      </c>
      <c r="H282" s="227" t="s">
        <v>258</v>
      </c>
      <c r="I282" s="228" t="s">
        <v>259</v>
      </c>
    </row>
    <row r="283" spans="1:9" ht="13">
      <c r="A283" s="164" t="s">
        <v>602</v>
      </c>
      <c r="B283" s="2" t="s">
        <v>600</v>
      </c>
      <c r="C283" s="3">
        <v>9.77</v>
      </c>
      <c r="D283" s="152">
        <v>5.1189</v>
      </c>
      <c r="E283" s="100">
        <v>1.0249999999999999</v>
      </c>
      <c r="F283" s="127">
        <v>2.4</v>
      </c>
      <c r="G283" s="74">
        <v>0.8</v>
      </c>
      <c r="H283" s="227" t="s">
        <v>258</v>
      </c>
      <c r="I283" s="228" t="s">
        <v>262</v>
      </c>
    </row>
    <row r="284" spans="1:9" ht="13">
      <c r="A284" s="229" t="s">
        <v>603</v>
      </c>
      <c r="B284" s="230" t="s">
        <v>600</v>
      </c>
      <c r="C284" s="231">
        <v>24.65</v>
      </c>
      <c r="D284" s="232">
        <v>10.790900000000001</v>
      </c>
      <c r="E284" s="233">
        <v>1.0249999999999999</v>
      </c>
      <c r="F284" s="234">
        <v>2.4</v>
      </c>
      <c r="G284" s="235">
        <v>0.8</v>
      </c>
      <c r="H284" s="236" t="s">
        <v>258</v>
      </c>
      <c r="I284" s="237" t="s">
        <v>262</v>
      </c>
    </row>
    <row r="285" spans="1:9" ht="13">
      <c r="A285" s="164" t="s">
        <v>604</v>
      </c>
      <c r="B285" s="2" t="s">
        <v>605</v>
      </c>
      <c r="C285" s="3">
        <v>7</v>
      </c>
      <c r="D285" s="152">
        <v>11.149100000000001</v>
      </c>
      <c r="E285" s="100">
        <v>1.0249999999999999</v>
      </c>
      <c r="F285" s="127">
        <v>1.25</v>
      </c>
      <c r="G285" s="74">
        <v>0.8</v>
      </c>
      <c r="H285" s="225" t="s">
        <v>258</v>
      </c>
      <c r="I285" s="226" t="s">
        <v>259</v>
      </c>
    </row>
    <row r="286" spans="1:9" ht="13">
      <c r="A286" s="164" t="s">
        <v>606</v>
      </c>
      <c r="B286" s="2" t="s">
        <v>605</v>
      </c>
      <c r="C286" s="3">
        <v>17.16</v>
      </c>
      <c r="D286" s="152">
        <v>11.149100000000001</v>
      </c>
      <c r="E286" s="100">
        <v>1.0249999999999999</v>
      </c>
      <c r="F286" s="127">
        <v>1.25</v>
      </c>
      <c r="G286" s="74">
        <v>0.8</v>
      </c>
      <c r="H286" s="227" t="s">
        <v>258</v>
      </c>
      <c r="I286" s="228" t="s">
        <v>259</v>
      </c>
    </row>
    <row r="287" spans="1:9" ht="13">
      <c r="A287" s="164" t="s">
        <v>607</v>
      </c>
      <c r="B287" s="2" t="s">
        <v>605</v>
      </c>
      <c r="C287" s="3">
        <v>26.98</v>
      </c>
      <c r="D287" s="152">
        <v>15.9183</v>
      </c>
      <c r="E287" s="100">
        <v>1.0249999999999999</v>
      </c>
      <c r="F287" s="127">
        <v>2.4</v>
      </c>
      <c r="G287" s="74">
        <v>0.8</v>
      </c>
      <c r="H287" s="227" t="s">
        <v>258</v>
      </c>
      <c r="I287" s="228" t="s">
        <v>262</v>
      </c>
    </row>
    <row r="288" spans="1:9" ht="13">
      <c r="A288" s="229" t="s">
        <v>608</v>
      </c>
      <c r="B288" s="230" t="s">
        <v>605</v>
      </c>
      <c r="C288" s="231">
        <v>38.590000000000003</v>
      </c>
      <c r="D288" s="232">
        <v>22.8324</v>
      </c>
      <c r="E288" s="233">
        <v>1.0249999999999999</v>
      </c>
      <c r="F288" s="234">
        <v>2.4</v>
      </c>
      <c r="G288" s="235">
        <v>0.8</v>
      </c>
      <c r="H288" s="236" t="s">
        <v>258</v>
      </c>
      <c r="I288" s="237" t="s">
        <v>262</v>
      </c>
    </row>
    <row r="289" spans="1:9" ht="13">
      <c r="A289" s="164" t="s">
        <v>609</v>
      </c>
      <c r="B289" s="2" t="s">
        <v>610</v>
      </c>
      <c r="C289" s="3">
        <v>7.22</v>
      </c>
      <c r="D289" s="152">
        <v>3.9379</v>
      </c>
      <c r="E289" s="100">
        <v>1.0249999999999999</v>
      </c>
      <c r="F289" s="127">
        <v>1.25</v>
      </c>
      <c r="G289" s="74">
        <v>0.8</v>
      </c>
      <c r="H289" s="225" t="s">
        <v>258</v>
      </c>
      <c r="I289" s="226" t="s">
        <v>259</v>
      </c>
    </row>
    <row r="290" spans="1:9" ht="13">
      <c r="A290" s="164" t="s">
        <v>611</v>
      </c>
      <c r="B290" s="2" t="s">
        <v>610</v>
      </c>
      <c r="C290" s="3">
        <v>9.16</v>
      </c>
      <c r="D290" s="152">
        <v>4.5507</v>
      </c>
      <c r="E290" s="100">
        <v>1.0249999999999999</v>
      </c>
      <c r="F290" s="127">
        <v>1.25</v>
      </c>
      <c r="G290" s="74">
        <v>0.8</v>
      </c>
      <c r="H290" s="227" t="s">
        <v>258</v>
      </c>
      <c r="I290" s="228" t="s">
        <v>259</v>
      </c>
    </row>
    <row r="291" spans="1:9" ht="13">
      <c r="A291" s="164" t="s">
        <v>612</v>
      </c>
      <c r="B291" s="2" t="s">
        <v>610</v>
      </c>
      <c r="C291" s="3">
        <v>13.18</v>
      </c>
      <c r="D291" s="152">
        <v>6.1063000000000001</v>
      </c>
      <c r="E291" s="100">
        <v>1.0249999999999999</v>
      </c>
      <c r="F291" s="127">
        <v>2.4</v>
      </c>
      <c r="G291" s="74">
        <v>0.8</v>
      </c>
      <c r="H291" s="227" t="s">
        <v>258</v>
      </c>
      <c r="I291" s="228" t="s">
        <v>262</v>
      </c>
    </row>
    <row r="292" spans="1:9" ht="13">
      <c r="A292" s="229" t="s">
        <v>613</v>
      </c>
      <c r="B292" s="230" t="s">
        <v>610</v>
      </c>
      <c r="C292" s="231">
        <v>20.74</v>
      </c>
      <c r="D292" s="232">
        <v>9.4148999999999994</v>
      </c>
      <c r="E292" s="233">
        <v>1.0249999999999999</v>
      </c>
      <c r="F292" s="234">
        <v>2.4</v>
      </c>
      <c r="G292" s="235">
        <v>0.8</v>
      </c>
      <c r="H292" s="236" t="s">
        <v>258</v>
      </c>
      <c r="I292" s="237" t="s">
        <v>262</v>
      </c>
    </row>
    <row r="293" spans="1:9" ht="13">
      <c r="A293" s="164" t="s">
        <v>614</v>
      </c>
      <c r="B293" s="2" t="s">
        <v>615</v>
      </c>
      <c r="C293" s="3">
        <v>5.47</v>
      </c>
      <c r="D293" s="152">
        <v>3.3841999999999999</v>
      </c>
      <c r="E293" s="100">
        <v>1.0249999999999999</v>
      </c>
      <c r="F293" s="127">
        <v>1.25</v>
      </c>
      <c r="G293" s="74">
        <v>0.8</v>
      </c>
      <c r="H293" s="225" t="s">
        <v>258</v>
      </c>
      <c r="I293" s="226" t="s">
        <v>259</v>
      </c>
    </row>
    <row r="294" spans="1:9" ht="13">
      <c r="A294" s="164" t="s">
        <v>616</v>
      </c>
      <c r="B294" s="2" t="s">
        <v>615</v>
      </c>
      <c r="C294" s="3">
        <v>6.6</v>
      </c>
      <c r="D294" s="152">
        <v>3.7412999999999998</v>
      </c>
      <c r="E294" s="100">
        <v>1.0249999999999999</v>
      </c>
      <c r="F294" s="127">
        <v>1.25</v>
      </c>
      <c r="G294" s="74">
        <v>0.8</v>
      </c>
      <c r="H294" s="227" t="s">
        <v>258</v>
      </c>
      <c r="I294" s="228" t="s">
        <v>259</v>
      </c>
    </row>
    <row r="295" spans="1:9" ht="13">
      <c r="A295" s="164" t="s">
        <v>617</v>
      </c>
      <c r="B295" s="2" t="s">
        <v>615</v>
      </c>
      <c r="C295" s="3">
        <v>9.83</v>
      </c>
      <c r="D295" s="152">
        <v>4.9880000000000004</v>
      </c>
      <c r="E295" s="100">
        <v>1.0249999999999999</v>
      </c>
      <c r="F295" s="127">
        <v>2.4</v>
      </c>
      <c r="G295" s="74">
        <v>0.8</v>
      </c>
      <c r="H295" s="227" t="s">
        <v>258</v>
      </c>
      <c r="I295" s="228" t="s">
        <v>262</v>
      </c>
    </row>
    <row r="296" spans="1:9" ht="13">
      <c r="A296" s="229" t="s">
        <v>618</v>
      </c>
      <c r="B296" s="230" t="s">
        <v>615</v>
      </c>
      <c r="C296" s="231">
        <v>16.350000000000001</v>
      </c>
      <c r="D296" s="232">
        <v>7.8319000000000001</v>
      </c>
      <c r="E296" s="233">
        <v>1.0249999999999999</v>
      </c>
      <c r="F296" s="234">
        <v>2.4</v>
      </c>
      <c r="G296" s="235">
        <v>0.8</v>
      </c>
      <c r="H296" s="236" t="s">
        <v>258</v>
      </c>
      <c r="I296" s="237" t="s">
        <v>262</v>
      </c>
    </row>
    <row r="297" spans="1:9" ht="13">
      <c r="A297" s="164" t="s">
        <v>619</v>
      </c>
      <c r="B297" s="2" t="s">
        <v>620</v>
      </c>
      <c r="C297" s="3">
        <v>7.35</v>
      </c>
      <c r="D297" s="152">
        <v>3.2921</v>
      </c>
      <c r="E297" s="100">
        <v>1.0249999999999999</v>
      </c>
      <c r="F297" s="127">
        <v>1.25</v>
      </c>
      <c r="G297" s="74">
        <v>0.8</v>
      </c>
      <c r="H297" s="225" t="s">
        <v>258</v>
      </c>
      <c r="I297" s="226" t="s">
        <v>259</v>
      </c>
    </row>
    <row r="298" spans="1:9" ht="13">
      <c r="A298" s="164" t="s">
        <v>621</v>
      </c>
      <c r="B298" s="2" t="s">
        <v>620</v>
      </c>
      <c r="C298" s="3">
        <v>8.9</v>
      </c>
      <c r="D298" s="152">
        <v>3.8881000000000001</v>
      </c>
      <c r="E298" s="100">
        <v>1.0249999999999999</v>
      </c>
      <c r="F298" s="127">
        <v>1.25</v>
      </c>
      <c r="G298" s="74">
        <v>0.8</v>
      </c>
      <c r="H298" s="227" t="s">
        <v>258</v>
      </c>
      <c r="I298" s="228" t="s">
        <v>259</v>
      </c>
    </row>
    <row r="299" spans="1:9" ht="13">
      <c r="A299" s="164" t="s">
        <v>622</v>
      </c>
      <c r="B299" s="2" t="s">
        <v>620</v>
      </c>
      <c r="C299" s="3">
        <v>11.27</v>
      </c>
      <c r="D299" s="152">
        <v>4.9337999999999997</v>
      </c>
      <c r="E299" s="100">
        <v>1.0249999999999999</v>
      </c>
      <c r="F299" s="127">
        <v>2.4</v>
      </c>
      <c r="G299" s="74">
        <v>0.8</v>
      </c>
      <c r="H299" s="227" t="s">
        <v>258</v>
      </c>
      <c r="I299" s="228" t="s">
        <v>262</v>
      </c>
    </row>
    <row r="300" spans="1:9" ht="13">
      <c r="A300" s="229" t="s">
        <v>623</v>
      </c>
      <c r="B300" s="230" t="s">
        <v>620</v>
      </c>
      <c r="C300" s="231">
        <v>15.81</v>
      </c>
      <c r="D300" s="232">
        <v>7.2281000000000004</v>
      </c>
      <c r="E300" s="233">
        <v>1.0249999999999999</v>
      </c>
      <c r="F300" s="234">
        <v>2.4</v>
      </c>
      <c r="G300" s="235">
        <v>0.8</v>
      </c>
      <c r="H300" s="236" t="s">
        <v>258</v>
      </c>
      <c r="I300" s="237" t="s">
        <v>262</v>
      </c>
    </row>
    <row r="301" spans="1:9" ht="13">
      <c r="A301" s="164" t="s">
        <v>624</v>
      </c>
      <c r="B301" s="2" t="s">
        <v>625</v>
      </c>
      <c r="C301" s="3">
        <v>5.73</v>
      </c>
      <c r="D301" s="152">
        <v>2.8932000000000002</v>
      </c>
      <c r="E301" s="100">
        <v>1.0249999999999999</v>
      </c>
      <c r="F301" s="127">
        <v>1.25</v>
      </c>
      <c r="G301" s="74">
        <v>0.8</v>
      </c>
      <c r="H301" s="225" t="s">
        <v>258</v>
      </c>
      <c r="I301" s="226" t="s">
        <v>259</v>
      </c>
    </row>
    <row r="302" spans="1:9" ht="13">
      <c r="A302" s="164" t="s">
        <v>626</v>
      </c>
      <c r="B302" s="2" t="s">
        <v>625</v>
      </c>
      <c r="C302" s="3">
        <v>6.83</v>
      </c>
      <c r="D302" s="152">
        <v>3.2288000000000001</v>
      </c>
      <c r="E302" s="100">
        <v>1.0249999999999999</v>
      </c>
      <c r="F302" s="127">
        <v>1.25</v>
      </c>
      <c r="G302" s="74">
        <v>0.8</v>
      </c>
      <c r="H302" s="227" t="s">
        <v>258</v>
      </c>
      <c r="I302" s="228" t="s">
        <v>259</v>
      </c>
    </row>
    <row r="303" spans="1:9" ht="13">
      <c r="A303" s="164" t="s">
        <v>627</v>
      </c>
      <c r="B303" s="2" t="s">
        <v>625</v>
      </c>
      <c r="C303" s="3">
        <v>9.08</v>
      </c>
      <c r="D303" s="152">
        <v>4.0484</v>
      </c>
      <c r="E303" s="100">
        <v>1.0249999999999999</v>
      </c>
      <c r="F303" s="127">
        <v>2.4</v>
      </c>
      <c r="G303" s="74">
        <v>0.8</v>
      </c>
      <c r="H303" s="227" t="s">
        <v>258</v>
      </c>
      <c r="I303" s="228" t="s">
        <v>262</v>
      </c>
    </row>
    <row r="304" spans="1:9" ht="13">
      <c r="A304" s="229" t="s">
        <v>628</v>
      </c>
      <c r="B304" s="230" t="s">
        <v>625</v>
      </c>
      <c r="C304" s="231">
        <v>14.49</v>
      </c>
      <c r="D304" s="232">
        <v>6.2290000000000001</v>
      </c>
      <c r="E304" s="233">
        <v>1.0249999999999999</v>
      </c>
      <c r="F304" s="234">
        <v>2.4</v>
      </c>
      <c r="G304" s="235">
        <v>0.8</v>
      </c>
      <c r="H304" s="236" t="s">
        <v>258</v>
      </c>
      <c r="I304" s="237" t="s">
        <v>262</v>
      </c>
    </row>
    <row r="305" spans="1:9" ht="13">
      <c r="A305" s="164" t="s">
        <v>629</v>
      </c>
      <c r="B305" s="2" t="s">
        <v>630</v>
      </c>
      <c r="C305" s="3">
        <v>4.16</v>
      </c>
      <c r="D305" s="152">
        <v>2.7934999999999999</v>
      </c>
      <c r="E305" s="100">
        <v>1.0249999999999999</v>
      </c>
      <c r="F305" s="127">
        <v>1.25</v>
      </c>
      <c r="G305" s="74">
        <v>0.8</v>
      </c>
      <c r="H305" s="225" t="s">
        <v>258</v>
      </c>
      <c r="I305" s="226" t="s">
        <v>259</v>
      </c>
    </row>
    <row r="306" spans="1:9" ht="13">
      <c r="A306" s="164" t="s">
        <v>631</v>
      </c>
      <c r="B306" s="2" t="s">
        <v>630</v>
      </c>
      <c r="C306" s="3">
        <v>4.83</v>
      </c>
      <c r="D306" s="152">
        <v>2.7934999999999999</v>
      </c>
      <c r="E306" s="100">
        <v>1.0249999999999999</v>
      </c>
      <c r="F306" s="127">
        <v>1.25</v>
      </c>
      <c r="G306" s="74">
        <v>0.8</v>
      </c>
      <c r="H306" s="227" t="s">
        <v>258</v>
      </c>
      <c r="I306" s="228" t="s">
        <v>259</v>
      </c>
    </row>
    <row r="307" spans="1:9" ht="13">
      <c r="A307" s="164" t="s">
        <v>632</v>
      </c>
      <c r="B307" s="2" t="s">
        <v>630</v>
      </c>
      <c r="C307" s="3">
        <v>8.2799999999999994</v>
      </c>
      <c r="D307" s="152">
        <v>4.3484999999999996</v>
      </c>
      <c r="E307" s="100">
        <v>1.0249999999999999</v>
      </c>
      <c r="F307" s="127">
        <v>2.4</v>
      </c>
      <c r="G307" s="74">
        <v>0.8</v>
      </c>
      <c r="H307" s="227" t="s">
        <v>258</v>
      </c>
      <c r="I307" s="228" t="s">
        <v>262</v>
      </c>
    </row>
    <row r="308" spans="1:9" ht="13">
      <c r="A308" s="229" t="s">
        <v>633</v>
      </c>
      <c r="B308" s="230" t="s">
        <v>630</v>
      </c>
      <c r="C308" s="231">
        <v>16.059999999999999</v>
      </c>
      <c r="D308" s="232">
        <v>7.5796999999999999</v>
      </c>
      <c r="E308" s="233">
        <v>1.0249999999999999</v>
      </c>
      <c r="F308" s="234">
        <v>2.4</v>
      </c>
      <c r="G308" s="235">
        <v>0.8</v>
      </c>
      <c r="H308" s="236" t="s">
        <v>258</v>
      </c>
      <c r="I308" s="237" t="s">
        <v>262</v>
      </c>
    </row>
    <row r="309" spans="1:9" ht="13">
      <c r="A309" s="164" t="s">
        <v>634</v>
      </c>
      <c r="B309" s="2" t="s">
        <v>635</v>
      </c>
      <c r="C309" s="3">
        <v>2.42</v>
      </c>
      <c r="D309" s="152">
        <v>2.4382000000000001</v>
      </c>
      <c r="E309" s="100">
        <v>1.0249999999999999</v>
      </c>
      <c r="F309" s="127">
        <v>1.25</v>
      </c>
      <c r="G309" s="74">
        <v>0.8</v>
      </c>
      <c r="H309" s="225" t="s">
        <v>258</v>
      </c>
      <c r="I309" s="226" t="s">
        <v>259</v>
      </c>
    </row>
    <row r="310" spans="1:9" ht="13">
      <c r="A310" s="164" t="s">
        <v>636</v>
      </c>
      <c r="B310" s="2" t="s">
        <v>635</v>
      </c>
      <c r="C310" s="3">
        <v>3.83</v>
      </c>
      <c r="D310" s="152">
        <v>2.5750000000000002</v>
      </c>
      <c r="E310" s="100">
        <v>1.0249999999999999</v>
      </c>
      <c r="F310" s="127">
        <v>1.25</v>
      </c>
      <c r="G310" s="74">
        <v>0.8</v>
      </c>
      <c r="H310" s="227" t="s">
        <v>258</v>
      </c>
      <c r="I310" s="228" t="s">
        <v>259</v>
      </c>
    </row>
    <row r="311" spans="1:9" ht="13">
      <c r="A311" s="164" t="s">
        <v>637</v>
      </c>
      <c r="B311" s="2" t="s">
        <v>635</v>
      </c>
      <c r="C311" s="3">
        <v>7.54</v>
      </c>
      <c r="D311" s="152">
        <v>3.5813000000000001</v>
      </c>
      <c r="E311" s="100">
        <v>1.0249999999999999</v>
      </c>
      <c r="F311" s="127">
        <v>2.4</v>
      </c>
      <c r="G311" s="74">
        <v>0.8</v>
      </c>
      <c r="H311" s="227" t="s">
        <v>258</v>
      </c>
      <c r="I311" s="228" t="s">
        <v>262</v>
      </c>
    </row>
    <row r="312" spans="1:9" ht="13">
      <c r="A312" s="229" t="s">
        <v>638</v>
      </c>
      <c r="B312" s="230" t="s">
        <v>635</v>
      </c>
      <c r="C312" s="231">
        <v>13.4</v>
      </c>
      <c r="D312" s="232">
        <v>6.0945</v>
      </c>
      <c r="E312" s="233">
        <v>1.0249999999999999</v>
      </c>
      <c r="F312" s="234">
        <v>2.4</v>
      </c>
      <c r="G312" s="235">
        <v>0.8</v>
      </c>
      <c r="H312" s="236" t="s">
        <v>258</v>
      </c>
      <c r="I312" s="237" t="s">
        <v>262</v>
      </c>
    </row>
    <row r="313" spans="1:9" ht="13">
      <c r="A313" s="164" t="s">
        <v>639</v>
      </c>
      <c r="B313" s="2" t="s">
        <v>640</v>
      </c>
      <c r="C313" s="3">
        <v>4.63</v>
      </c>
      <c r="D313" s="152">
        <v>1.8971</v>
      </c>
      <c r="E313" s="100">
        <v>1.0249999999999999</v>
      </c>
      <c r="F313" s="127">
        <v>1.25</v>
      </c>
      <c r="G313" s="74">
        <v>0.8</v>
      </c>
      <c r="H313" s="225" t="s">
        <v>258</v>
      </c>
      <c r="I313" s="226" t="s">
        <v>259</v>
      </c>
    </row>
    <row r="314" spans="1:9" ht="13">
      <c r="A314" s="164" t="s">
        <v>641</v>
      </c>
      <c r="B314" s="2" t="s">
        <v>640</v>
      </c>
      <c r="C314" s="3">
        <v>6.19</v>
      </c>
      <c r="D314" s="152">
        <v>2.2372000000000001</v>
      </c>
      <c r="E314" s="100">
        <v>1.0249999999999999</v>
      </c>
      <c r="F314" s="127">
        <v>1.25</v>
      </c>
      <c r="G314" s="74">
        <v>0.8</v>
      </c>
      <c r="H314" s="227" t="s">
        <v>258</v>
      </c>
      <c r="I314" s="228" t="s">
        <v>259</v>
      </c>
    </row>
    <row r="315" spans="1:9" ht="13">
      <c r="A315" s="164" t="s">
        <v>642</v>
      </c>
      <c r="B315" s="2" t="s">
        <v>640</v>
      </c>
      <c r="C315" s="3">
        <v>8.18</v>
      </c>
      <c r="D315" s="152">
        <v>2.6145999999999998</v>
      </c>
      <c r="E315" s="100">
        <v>1.0249999999999999</v>
      </c>
      <c r="F315" s="127">
        <v>2.4</v>
      </c>
      <c r="G315" s="74">
        <v>0.8</v>
      </c>
      <c r="H315" s="227" t="s">
        <v>258</v>
      </c>
      <c r="I315" s="228" t="s">
        <v>262</v>
      </c>
    </row>
    <row r="316" spans="1:9" ht="13">
      <c r="A316" s="229" t="s">
        <v>643</v>
      </c>
      <c r="B316" s="230" t="s">
        <v>640</v>
      </c>
      <c r="C316" s="231">
        <v>13.28</v>
      </c>
      <c r="D316" s="232">
        <v>4.3091999999999997</v>
      </c>
      <c r="E316" s="233">
        <v>1.0249999999999999</v>
      </c>
      <c r="F316" s="234">
        <v>2.4</v>
      </c>
      <c r="G316" s="235">
        <v>0.8</v>
      </c>
      <c r="H316" s="236" t="s">
        <v>258</v>
      </c>
      <c r="I316" s="237" t="s">
        <v>262</v>
      </c>
    </row>
    <row r="317" spans="1:9" ht="13">
      <c r="A317" s="164" t="s">
        <v>644</v>
      </c>
      <c r="B317" s="2" t="s">
        <v>645</v>
      </c>
      <c r="C317" s="3">
        <v>2.7</v>
      </c>
      <c r="D317" s="152">
        <v>1.4277</v>
      </c>
      <c r="E317" s="100">
        <v>1.0249999999999999</v>
      </c>
      <c r="F317" s="127">
        <v>1.25</v>
      </c>
      <c r="G317" s="74">
        <v>0.8</v>
      </c>
      <c r="H317" s="225" t="s">
        <v>258</v>
      </c>
      <c r="I317" s="226" t="s">
        <v>259</v>
      </c>
    </row>
    <row r="318" spans="1:9" ht="13">
      <c r="A318" s="164" t="s">
        <v>646</v>
      </c>
      <c r="B318" s="2" t="s">
        <v>645</v>
      </c>
      <c r="C318" s="3">
        <v>3.86</v>
      </c>
      <c r="D318" s="152">
        <v>1.6325000000000001</v>
      </c>
      <c r="E318" s="100">
        <v>1.0249999999999999</v>
      </c>
      <c r="F318" s="127">
        <v>1.25</v>
      </c>
      <c r="G318" s="74">
        <v>0.8</v>
      </c>
      <c r="H318" s="227" t="s">
        <v>258</v>
      </c>
      <c r="I318" s="228" t="s">
        <v>259</v>
      </c>
    </row>
    <row r="319" spans="1:9" ht="13">
      <c r="A319" s="164" t="s">
        <v>647</v>
      </c>
      <c r="B319" s="2" t="s">
        <v>645</v>
      </c>
      <c r="C319" s="3">
        <v>6.22</v>
      </c>
      <c r="D319" s="152">
        <v>2.1478999999999999</v>
      </c>
      <c r="E319" s="100">
        <v>1.0249999999999999</v>
      </c>
      <c r="F319" s="127">
        <v>2.4</v>
      </c>
      <c r="G319" s="74">
        <v>0.8</v>
      </c>
      <c r="H319" s="227" t="s">
        <v>258</v>
      </c>
      <c r="I319" s="228" t="s">
        <v>262</v>
      </c>
    </row>
    <row r="320" spans="1:9" ht="13">
      <c r="A320" s="229" t="s">
        <v>648</v>
      </c>
      <c r="B320" s="230" t="s">
        <v>645</v>
      </c>
      <c r="C320" s="231">
        <v>10.61</v>
      </c>
      <c r="D320" s="232">
        <v>3.4500999999999999</v>
      </c>
      <c r="E320" s="233">
        <v>1.0249999999999999</v>
      </c>
      <c r="F320" s="234">
        <v>2.4</v>
      </c>
      <c r="G320" s="235">
        <v>0.8</v>
      </c>
      <c r="H320" s="236" t="s">
        <v>258</v>
      </c>
      <c r="I320" s="237" t="s">
        <v>262</v>
      </c>
    </row>
    <row r="321" spans="1:9" ht="13">
      <c r="A321" s="164" t="s">
        <v>649</v>
      </c>
      <c r="B321" s="2" t="s">
        <v>650</v>
      </c>
      <c r="C321" s="3">
        <v>2.21</v>
      </c>
      <c r="D321" s="152">
        <v>1.7181</v>
      </c>
      <c r="E321" s="100">
        <v>1.0249999999999999</v>
      </c>
      <c r="F321" s="127">
        <v>1.25</v>
      </c>
      <c r="G321" s="74">
        <v>0.8</v>
      </c>
      <c r="H321" s="225" t="s">
        <v>258</v>
      </c>
      <c r="I321" s="226" t="s">
        <v>259</v>
      </c>
    </row>
    <row r="322" spans="1:9" ht="13">
      <c r="A322" s="164" t="s">
        <v>651</v>
      </c>
      <c r="B322" s="2" t="s">
        <v>650</v>
      </c>
      <c r="C322" s="3">
        <v>3.05</v>
      </c>
      <c r="D322" s="152">
        <v>1.9035</v>
      </c>
      <c r="E322" s="100">
        <v>1.0249999999999999</v>
      </c>
      <c r="F322" s="127">
        <v>1.25</v>
      </c>
      <c r="G322" s="74">
        <v>0.8</v>
      </c>
      <c r="H322" s="227" t="s">
        <v>258</v>
      </c>
      <c r="I322" s="228" t="s">
        <v>259</v>
      </c>
    </row>
    <row r="323" spans="1:9" ht="13">
      <c r="A323" s="164" t="s">
        <v>652</v>
      </c>
      <c r="B323" s="2" t="s">
        <v>650</v>
      </c>
      <c r="C323" s="3">
        <v>5.2</v>
      </c>
      <c r="D323" s="152">
        <v>2.4636</v>
      </c>
      <c r="E323" s="100">
        <v>1.0249999999999999</v>
      </c>
      <c r="F323" s="127">
        <v>2.4</v>
      </c>
      <c r="G323" s="74">
        <v>0.8</v>
      </c>
      <c r="H323" s="227" t="s">
        <v>258</v>
      </c>
      <c r="I323" s="228" t="s">
        <v>262</v>
      </c>
    </row>
    <row r="324" spans="1:9" ht="13">
      <c r="A324" s="229" t="s">
        <v>653</v>
      </c>
      <c r="B324" s="230" t="s">
        <v>650</v>
      </c>
      <c r="C324" s="231">
        <v>8.23</v>
      </c>
      <c r="D324" s="232">
        <v>3.6173000000000002</v>
      </c>
      <c r="E324" s="233">
        <v>1.0249999999999999</v>
      </c>
      <c r="F324" s="234">
        <v>2.4</v>
      </c>
      <c r="G324" s="235">
        <v>0.8</v>
      </c>
      <c r="H324" s="236" t="s">
        <v>258</v>
      </c>
      <c r="I324" s="237" t="s">
        <v>262</v>
      </c>
    </row>
    <row r="325" spans="1:9" ht="13">
      <c r="A325" s="164" t="s">
        <v>654</v>
      </c>
      <c r="B325" s="2" t="s">
        <v>655</v>
      </c>
      <c r="C325" s="3">
        <v>2.0699999999999998</v>
      </c>
      <c r="D325" s="152">
        <v>1.8880999999999999</v>
      </c>
      <c r="E325" s="100">
        <v>1.0249999999999999</v>
      </c>
      <c r="F325" s="127">
        <v>1.25</v>
      </c>
      <c r="G325" s="74">
        <v>0.8</v>
      </c>
      <c r="H325" s="225" t="s">
        <v>258</v>
      </c>
      <c r="I325" s="226" t="s">
        <v>259</v>
      </c>
    </row>
    <row r="326" spans="1:9" ht="13">
      <c r="A326" s="164" t="s">
        <v>656</v>
      </c>
      <c r="B326" s="2" t="s">
        <v>655</v>
      </c>
      <c r="C326" s="3">
        <v>3.15</v>
      </c>
      <c r="D326" s="152">
        <v>2.1364000000000001</v>
      </c>
      <c r="E326" s="100">
        <v>1.0249999999999999</v>
      </c>
      <c r="F326" s="127">
        <v>1.25</v>
      </c>
      <c r="G326" s="74">
        <v>0.8</v>
      </c>
      <c r="H326" s="227" t="s">
        <v>258</v>
      </c>
      <c r="I326" s="228" t="s">
        <v>259</v>
      </c>
    </row>
    <row r="327" spans="1:9" ht="13">
      <c r="A327" s="164" t="s">
        <v>657</v>
      </c>
      <c r="B327" s="2" t="s">
        <v>655</v>
      </c>
      <c r="C327" s="3">
        <v>6.04</v>
      </c>
      <c r="D327" s="152">
        <v>2.6244999999999998</v>
      </c>
      <c r="E327" s="100">
        <v>1.0249999999999999</v>
      </c>
      <c r="F327" s="127">
        <v>2.4</v>
      </c>
      <c r="G327" s="74">
        <v>0.8</v>
      </c>
      <c r="H327" s="227" t="s">
        <v>258</v>
      </c>
      <c r="I327" s="228" t="s">
        <v>262</v>
      </c>
    </row>
    <row r="328" spans="1:9" ht="13">
      <c r="A328" s="229" t="s">
        <v>658</v>
      </c>
      <c r="B328" s="230" t="s">
        <v>655</v>
      </c>
      <c r="C328" s="231">
        <v>10.18</v>
      </c>
      <c r="D328" s="232">
        <v>4.0103999999999997</v>
      </c>
      <c r="E328" s="233">
        <v>1.0249999999999999</v>
      </c>
      <c r="F328" s="234">
        <v>2.4</v>
      </c>
      <c r="G328" s="235">
        <v>0.8</v>
      </c>
      <c r="H328" s="236" t="s">
        <v>258</v>
      </c>
      <c r="I328" s="237" t="s">
        <v>262</v>
      </c>
    </row>
    <row r="329" spans="1:9" ht="13">
      <c r="A329" s="164" t="s">
        <v>659</v>
      </c>
      <c r="B329" s="2" t="s">
        <v>660</v>
      </c>
      <c r="C329" s="3">
        <v>2.65</v>
      </c>
      <c r="D329" s="152">
        <v>1.6153999999999999</v>
      </c>
      <c r="E329" s="100">
        <v>1.0249999999999999</v>
      </c>
      <c r="F329" s="127">
        <v>1.25</v>
      </c>
      <c r="G329" s="74">
        <v>0.8</v>
      </c>
      <c r="H329" s="225" t="s">
        <v>258</v>
      </c>
      <c r="I329" s="226" t="s">
        <v>259</v>
      </c>
    </row>
    <row r="330" spans="1:9" ht="13">
      <c r="A330" s="164" t="s">
        <v>661</v>
      </c>
      <c r="B330" s="2" t="s">
        <v>660</v>
      </c>
      <c r="C330" s="3">
        <v>3.43</v>
      </c>
      <c r="D330" s="152">
        <v>1.9805999999999999</v>
      </c>
      <c r="E330" s="100">
        <v>1.0249999999999999</v>
      </c>
      <c r="F330" s="127">
        <v>1.25</v>
      </c>
      <c r="G330" s="74">
        <v>0.8</v>
      </c>
      <c r="H330" s="227" t="s">
        <v>258</v>
      </c>
      <c r="I330" s="228" t="s">
        <v>259</v>
      </c>
    </row>
    <row r="331" spans="1:9" ht="13">
      <c r="A331" s="164" t="s">
        <v>662</v>
      </c>
      <c r="B331" s="2" t="s">
        <v>660</v>
      </c>
      <c r="C331" s="3">
        <v>5.92</v>
      </c>
      <c r="D331" s="152">
        <v>3.0520999999999998</v>
      </c>
      <c r="E331" s="100">
        <v>1.0249999999999999</v>
      </c>
      <c r="F331" s="127">
        <v>2.4</v>
      </c>
      <c r="G331" s="74">
        <v>0.8</v>
      </c>
      <c r="H331" s="227" t="s">
        <v>258</v>
      </c>
      <c r="I331" s="228" t="s">
        <v>262</v>
      </c>
    </row>
    <row r="332" spans="1:9" ht="13">
      <c r="A332" s="229" t="s">
        <v>663</v>
      </c>
      <c r="B332" s="230" t="s">
        <v>660</v>
      </c>
      <c r="C332" s="231">
        <v>13.55</v>
      </c>
      <c r="D332" s="232">
        <v>5.2256999999999998</v>
      </c>
      <c r="E332" s="233">
        <v>1.0249999999999999</v>
      </c>
      <c r="F332" s="234">
        <v>2.4</v>
      </c>
      <c r="G332" s="235">
        <v>0.8</v>
      </c>
      <c r="H332" s="236" t="s">
        <v>258</v>
      </c>
      <c r="I332" s="237" t="s">
        <v>262</v>
      </c>
    </row>
    <row r="333" spans="1:9" ht="13">
      <c r="A333" s="164" t="s">
        <v>664</v>
      </c>
      <c r="B333" s="2" t="s">
        <v>665</v>
      </c>
      <c r="C333" s="3">
        <v>2.85</v>
      </c>
      <c r="D333" s="152">
        <v>1.2036</v>
      </c>
      <c r="E333" s="100">
        <v>1.0249999999999999</v>
      </c>
      <c r="F333" s="127">
        <v>1.25</v>
      </c>
      <c r="G333" s="74">
        <v>0.8</v>
      </c>
      <c r="H333" s="225" t="s">
        <v>258</v>
      </c>
      <c r="I333" s="226" t="s">
        <v>259</v>
      </c>
    </row>
    <row r="334" spans="1:9" ht="13">
      <c r="A334" s="164" t="s">
        <v>666</v>
      </c>
      <c r="B334" s="2" t="s">
        <v>665</v>
      </c>
      <c r="C334" s="3">
        <v>4.25</v>
      </c>
      <c r="D334" s="152">
        <v>1.7641</v>
      </c>
      <c r="E334" s="100">
        <v>1.0249999999999999</v>
      </c>
      <c r="F334" s="127">
        <v>1.25</v>
      </c>
      <c r="G334" s="74">
        <v>0.8</v>
      </c>
      <c r="H334" s="227" t="s">
        <v>258</v>
      </c>
      <c r="I334" s="228" t="s">
        <v>259</v>
      </c>
    </row>
    <row r="335" spans="1:9" ht="13">
      <c r="A335" s="164" t="s">
        <v>667</v>
      </c>
      <c r="B335" s="2" t="s">
        <v>665</v>
      </c>
      <c r="C335" s="3">
        <v>6.4</v>
      </c>
      <c r="D335" s="152">
        <v>2.4137</v>
      </c>
      <c r="E335" s="100">
        <v>1.0249999999999999</v>
      </c>
      <c r="F335" s="127">
        <v>2.4</v>
      </c>
      <c r="G335" s="74">
        <v>0.8</v>
      </c>
      <c r="H335" s="227" t="s">
        <v>258</v>
      </c>
      <c r="I335" s="228" t="s">
        <v>262</v>
      </c>
    </row>
    <row r="336" spans="1:9" ht="13">
      <c r="A336" s="229" t="s">
        <v>668</v>
      </c>
      <c r="B336" s="230" t="s">
        <v>665</v>
      </c>
      <c r="C336" s="231">
        <v>10.32</v>
      </c>
      <c r="D336" s="232">
        <v>3.2865000000000002</v>
      </c>
      <c r="E336" s="233">
        <v>1.0249999999999999</v>
      </c>
      <c r="F336" s="234">
        <v>2.4</v>
      </c>
      <c r="G336" s="235">
        <v>0.8</v>
      </c>
      <c r="H336" s="236" t="s">
        <v>258</v>
      </c>
      <c r="I336" s="237" t="s">
        <v>262</v>
      </c>
    </row>
    <row r="337" spans="1:9" ht="13">
      <c r="A337" s="164" t="s">
        <v>669</v>
      </c>
      <c r="B337" s="2" t="s">
        <v>670</v>
      </c>
      <c r="C337" s="3">
        <v>2.4900000000000002</v>
      </c>
      <c r="D337" s="152">
        <v>4.2018000000000004</v>
      </c>
      <c r="E337" s="100">
        <v>1.0249999999999999</v>
      </c>
      <c r="F337" s="127">
        <v>1.25</v>
      </c>
      <c r="G337" s="74">
        <v>0.8</v>
      </c>
      <c r="H337" s="225" t="s">
        <v>258</v>
      </c>
      <c r="I337" s="226" t="s">
        <v>259</v>
      </c>
    </row>
    <row r="338" spans="1:9" ht="13">
      <c r="A338" s="164" t="s">
        <v>671</v>
      </c>
      <c r="B338" s="2" t="s">
        <v>670</v>
      </c>
      <c r="C338" s="3">
        <v>4.72</v>
      </c>
      <c r="D338" s="152">
        <v>4.7263999999999999</v>
      </c>
      <c r="E338" s="100">
        <v>1.0249999999999999</v>
      </c>
      <c r="F338" s="127">
        <v>1.25</v>
      </c>
      <c r="G338" s="74">
        <v>0.8</v>
      </c>
      <c r="H338" s="227" t="s">
        <v>258</v>
      </c>
      <c r="I338" s="228" t="s">
        <v>259</v>
      </c>
    </row>
    <row r="339" spans="1:9" ht="13">
      <c r="A339" s="164" t="s">
        <v>672</v>
      </c>
      <c r="B339" s="2" t="s">
        <v>670</v>
      </c>
      <c r="C339" s="3">
        <v>6.96</v>
      </c>
      <c r="D339" s="152">
        <v>5.5480999999999998</v>
      </c>
      <c r="E339" s="100">
        <v>1.0249999999999999</v>
      </c>
      <c r="F339" s="127">
        <v>2.4</v>
      </c>
      <c r="G339" s="74">
        <v>0.8</v>
      </c>
      <c r="H339" s="227" t="s">
        <v>258</v>
      </c>
      <c r="I339" s="228" t="s">
        <v>262</v>
      </c>
    </row>
    <row r="340" spans="1:9" ht="13">
      <c r="A340" s="229" t="s">
        <v>673</v>
      </c>
      <c r="B340" s="230" t="s">
        <v>670</v>
      </c>
      <c r="C340" s="231">
        <v>11.67</v>
      </c>
      <c r="D340" s="232">
        <v>7.9105999999999996</v>
      </c>
      <c r="E340" s="233">
        <v>1.0249999999999999</v>
      </c>
      <c r="F340" s="234">
        <v>2.4</v>
      </c>
      <c r="G340" s="235">
        <v>0.8</v>
      </c>
      <c r="H340" s="236" t="s">
        <v>258</v>
      </c>
      <c r="I340" s="237" t="s">
        <v>262</v>
      </c>
    </row>
    <row r="341" spans="1:9" ht="13">
      <c r="A341" s="164" t="s">
        <v>674</v>
      </c>
      <c r="B341" s="2" t="s">
        <v>675</v>
      </c>
      <c r="C341" s="3">
        <v>3.1</v>
      </c>
      <c r="D341" s="152">
        <v>3.3220999999999998</v>
      </c>
      <c r="E341" s="100">
        <v>1.0249999999999999</v>
      </c>
      <c r="F341" s="127">
        <v>1.25</v>
      </c>
      <c r="G341" s="74">
        <v>0.8</v>
      </c>
      <c r="H341" s="225" t="s">
        <v>258</v>
      </c>
      <c r="I341" s="226" t="s">
        <v>259</v>
      </c>
    </row>
    <row r="342" spans="1:9" ht="13">
      <c r="A342" s="164" t="s">
        <v>676</v>
      </c>
      <c r="B342" s="2" t="s">
        <v>675</v>
      </c>
      <c r="C342" s="3">
        <v>4.66</v>
      </c>
      <c r="D342" s="152">
        <v>3.7641</v>
      </c>
      <c r="E342" s="100">
        <v>1.0249999999999999</v>
      </c>
      <c r="F342" s="127">
        <v>1.25</v>
      </c>
      <c r="G342" s="74">
        <v>0.8</v>
      </c>
      <c r="H342" s="227" t="s">
        <v>258</v>
      </c>
      <c r="I342" s="228" t="s">
        <v>259</v>
      </c>
    </row>
    <row r="343" spans="1:9" ht="13">
      <c r="A343" s="164" t="s">
        <v>677</v>
      </c>
      <c r="B343" s="2" t="s">
        <v>675</v>
      </c>
      <c r="C343" s="3">
        <v>7.99</v>
      </c>
      <c r="D343" s="152">
        <v>4.5781000000000001</v>
      </c>
      <c r="E343" s="100">
        <v>1.0249999999999999</v>
      </c>
      <c r="F343" s="127">
        <v>2.4</v>
      </c>
      <c r="G343" s="74">
        <v>0.8</v>
      </c>
      <c r="H343" s="227" t="s">
        <v>258</v>
      </c>
      <c r="I343" s="228" t="s">
        <v>262</v>
      </c>
    </row>
    <row r="344" spans="1:9" ht="13">
      <c r="A344" s="229" t="s">
        <v>678</v>
      </c>
      <c r="B344" s="230" t="s">
        <v>675</v>
      </c>
      <c r="C344" s="231">
        <v>13.08</v>
      </c>
      <c r="D344" s="232">
        <v>6.1976000000000004</v>
      </c>
      <c r="E344" s="233">
        <v>1.0249999999999999</v>
      </c>
      <c r="F344" s="234">
        <v>2.4</v>
      </c>
      <c r="G344" s="235">
        <v>0.8</v>
      </c>
      <c r="H344" s="236" t="s">
        <v>258</v>
      </c>
      <c r="I344" s="237" t="s">
        <v>262</v>
      </c>
    </row>
    <row r="345" spans="1:9" ht="13">
      <c r="A345" s="164" t="s">
        <v>679</v>
      </c>
      <c r="B345" s="2" t="s">
        <v>680</v>
      </c>
      <c r="C345" s="3">
        <v>3.11</v>
      </c>
      <c r="D345" s="152">
        <v>1.119</v>
      </c>
      <c r="E345" s="100">
        <v>1.0249999999999999</v>
      </c>
      <c r="F345" s="127">
        <v>1.25</v>
      </c>
      <c r="G345" s="74">
        <v>0.8</v>
      </c>
      <c r="H345" s="225" t="s">
        <v>258</v>
      </c>
      <c r="I345" s="226" t="s">
        <v>259</v>
      </c>
    </row>
    <row r="346" spans="1:9" ht="13">
      <c r="A346" s="164" t="s">
        <v>681</v>
      </c>
      <c r="B346" s="2" t="s">
        <v>680</v>
      </c>
      <c r="C346" s="3">
        <v>5.35</v>
      </c>
      <c r="D346" s="152">
        <v>1.4829000000000001</v>
      </c>
      <c r="E346" s="100">
        <v>1.0249999999999999</v>
      </c>
      <c r="F346" s="127">
        <v>1.25</v>
      </c>
      <c r="G346" s="74">
        <v>0.8</v>
      </c>
      <c r="H346" s="227" t="s">
        <v>258</v>
      </c>
      <c r="I346" s="228" t="s">
        <v>259</v>
      </c>
    </row>
    <row r="347" spans="1:9" ht="13">
      <c r="A347" s="164" t="s">
        <v>682</v>
      </c>
      <c r="B347" s="2" t="s">
        <v>680</v>
      </c>
      <c r="C347" s="3">
        <v>8.77</v>
      </c>
      <c r="D347" s="152">
        <v>2.1236999999999999</v>
      </c>
      <c r="E347" s="100">
        <v>1.0249999999999999</v>
      </c>
      <c r="F347" s="127">
        <v>2.4</v>
      </c>
      <c r="G347" s="74">
        <v>0.8</v>
      </c>
      <c r="H347" s="227" t="s">
        <v>258</v>
      </c>
      <c r="I347" s="228" t="s">
        <v>262</v>
      </c>
    </row>
    <row r="348" spans="1:9" ht="13">
      <c r="A348" s="229" t="s">
        <v>683</v>
      </c>
      <c r="B348" s="230" t="s">
        <v>680</v>
      </c>
      <c r="C348" s="231">
        <v>15.04</v>
      </c>
      <c r="D348" s="232">
        <v>3.98</v>
      </c>
      <c r="E348" s="233">
        <v>1.0249999999999999</v>
      </c>
      <c r="F348" s="234">
        <v>2.4</v>
      </c>
      <c r="G348" s="235">
        <v>0.8</v>
      </c>
      <c r="H348" s="236" t="s">
        <v>258</v>
      </c>
      <c r="I348" s="237" t="s">
        <v>262</v>
      </c>
    </row>
    <row r="349" spans="1:9" ht="13">
      <c r="A349" s="164" t="s">
        <v>684</v>
      </c>
      <c r="B349" s="2" t="s">
        <v>685</v>
      </c>
      <c r="C349" s="3">
        <v>3.05</v>
      </c>
      <c r="D349" s="152">
        <v>1.3379000000000001</v>
      </c>
      <c r="E349" s="100">
        <v>1.0249999999999999</v>
      </c>
      <c r="F349" s="127">
        <v>1.25</v>
      </c>
      <c r="G349" s="74">
        <v>0.8</v>
      </c>
      <c r="H349" s="225" t="s">
        <v>258</v>
      </c>
      <c r="I349" s="226" t="s">
        <v>259</v>
      </c>
    </row>
    <row r="350" spans="1:9" ht="13">
      <c r="A350" s="164" t="s">
        <v>686</v>
      </c>
      <c r="B350" s="2" t="s">
        <v>685</v>
      </c>
      <c r="C350" s="3">
        <v>5.61</v>
      </c>
      <c r="D350" s="152">
        <v>1.9409000000000001</v>
      </c>
      <c r="E350" s="100">
        <v>1.0249999999999999</v>
      </c>
      <c r="F350" s="127">
        <v>1.25</v>
      </c>
      <c r="G350" s="74">
        <v>0.8</v>
      </c>
      <c r="H350" s="227" t="s">
        <v>258</v>
      </c>
      <c r="I350" s="228" t="s">
        <v>259</v>
      </c>
    </row>
    <row r="351" spans="1:9" ht="13">
      <c r="A351" s="164" t="s">
        <v>687</v>
      </c>
      <c r="B351" s="2" t="s">
        <v>685</v>
      </c>
      <c r="C351" s="3">
        <v>10.62</v>
      </c>
      <c r="D351" s="152">
        <v>3.1448999999999998</v>
      </c>
      <c r="E351" s="100">
        <v>1.0249999999999999</v>
      </c>
      <c r="F351" s="127">
        <v>2.4</v>
      </c>
      <c r="G351" s="74">
        <v>0.8</v>
      </c>
      <c r="H351" s="227" t="s">
        <v>258</v>
      </c>
      <c r="I351" s="228" t="s">
        <v>262</v>
      </c>
    </row>
    <row r="352" spans="1:9" ht="13">
      <c r="A352" s="229" t="s">
        <v>688</v>
      </c>
      <c r="B352" s="230" t="s">
        <v>685</v>
      </c>
      <c r="C352" s="231">
        <v>16.920000000000002</v>
      </c>
      <c r="D352" s="232">
        <v>5.3093000000000004</v>
      </c>
      <c r="E352" s="233">
        <v>1.0249999999999999</v>
      </c>
      <c r="F352" s="234">
        <v>2.4</v>
      </c>
      <c r="G352" s="235">
        <v>0.8</v>
      </c>
      <c r="H352" s="236" t="s">
        <v>258</v>
      </c>
      <c r="I352" s="237" t="s">
        <v>262</v>
      </c>
    </row>
    <row r="353" spans="1:9" ht="13">
      <c r="A353" s="164" t="s">
        <v>689</v>
      </c>
      <c r="B353" s="2" t="s">
        <v>690</v>
      </c>
      <c r="C353" s="3">
        <v>2.66</v>
      </c>
      <c r="D353" s="152">
        <v>1.8288</v>
      </c>
      <c r="E353" s="100">
        <v>1.0249999999999999</v>
      </c>
      <c r="F353" s="127">
        <v>1.25</v>
      </c>
      <c r="G353" s="74">
        <v>0.8</v>
      </c>
      <c r="H353" s="225" t="s">
        <v>258</v>
      </c>
      <c r="I353" s="226" t="s">
        <v>259</v>
      </c>
    </row>
    <row r="354" spans="1:9" ht="13">
      <c r="A354" s="164" t="s">
        <v>691</v>
      </c>
      <c r="B354" s="2" t="s">
        <v>690</v>
      </c>
      <c r="C354" s="3">
        <v>4.66</v>
      </c>
      <c r="D354" s="152">
        <v>2.0501</v>
      </c>
      <c r="E354" s="100">
        <v>1.0249999999999999</v>
      </c>
      <c r="F354" s="127">
        <v>1.25</v>
      </c>
      <c r="G354" s="74">
        <v>0.8</v>
      </c>
      <c r="H354" s="227" t="s">
        <v>258</v>
      </c>
      <c r="I354" s="228" t="s">
        <v>259</v>
      </c>
    </row>
    <row r="355" spans="1:9" ht="13">
      <c r="A355" s="164" t="s">
        <v>692</v>
      </c>
      <c r="B355" s="2" t="s">
        <v>690</v>
      </c>
      <c r="C355" s="3">
        <v>7.58</v>
      </c>
      <c r="D355" s="152">
        <v>2.5049000000000001</v>
      </c>
      <c r="E355" s="100">
        <v>1.0249999999999999</v>
      </c>
      <c r="F355" s="127">
        <v>2.4</v>
      </c>
      <c r="G355" s="74">
        <v>0.8</v>
      </c>
      <c r="H355" s="227" t="s">
        <v>258</v>
      </c>
      <c r="I355" s="228" t="s">
        <v>262</v>
      </c>
    </row>
    <row r="356" spans="1:9" ht="13">
      <c r="A356" s="229" t="s">
        <v>693</v>
      </c>
      <c r="B356" s="230" t="s">
        <v>690</v>
      </c>
      <c r="C356" s="231">
        <v>14.1</v>
      </c>
      <c r="D356" s="232">
        <v>4.4813999999999998</v>
      </c>
      <c r="E356" s="233">
        <v>1.0249999999999999</v>
      </c>
      <c r="F356" s="234">
        <v>2.4</v>
      </c>
      <c r="G356" s="235">
        <v>0.8</v>
      </c>
      <c r="H356" s="236" t="s">
        <v>258</v>
      </c>
      <c r="I356" s="237" t="s">
        <v>262</v>
      </c>
    </row>
    <row r="357" spans="1:9" ht="13">
      <c r="A357" s="164" t="s">
        <v>694</v>
      </c>
      <c r="B357" s="2" t="s">
        <v>695</v>
      </c>
      <c r="C357" s="3">
        <v>2.21</v>
      </c>
      <c r="D357" s="152">
        <v>3.8336999999999999</v>
      </c>
      <c r="E357" s="100">
        <v>1.0249999999999999</v>
      </c>
      <c r="F357" s="127">
        <v>1.25</v>
      </c>
      <c r="G357" s="74">
        <v>0.8</v>
      </c>
      <c r="H357" s="225" t="s">
        <v>258</v>
      </c>
      <c r="I357" s="226" t="s">
        <v>259</v>
      </c>
    </row>
    <row r="358" spans="1:9" ht="13">
      <c r="A358" s="164" t="s">
        <v>696</v>
      </c>
      <c r="B358" s="2" t="s">
        <v>695</v>
      </c>
      <c r="C358" s="3">
        <v>2.98</v>
      </c>
      <c r="D358" s="152">
        <v>4.0324</v>
      </c>
      <c r="E358" s="100">
        <v>1.0249999999999999</v>
      </c>
      <c r="F358" s="127">
        <v>1.25</v>
      </c>
      <c r="G358" s="74">
        <v>0.8</v>
      </c>
      <c r="H358" s="227" t="s">
        <v>258</v>
      </c>
      <c r="I358" s="228" t="s">
        <v>259</v>
      </c>
    </row>
    <row r="359" spans="1:9" ht="13">
      <c r="A359" s="164" t="s">
        <v>697</v>
      </c>
      <c r="B359" s="2" t="s">
        <v>695</v>
      </c>
      <c r="C359" s="3">
        <v>5.8</v>
      </c>
      <c r="D359" s="152">
        <v>4.7949999999999999</v>
      </c>
      <c r="E359" s="100">
        <v>1.0249999999999999</v>
      </c>
      <c r="F359" s="127">
        <v>2.4</v>
      </c>
      <c r="G359" s="74">
        <v>0.8</v>
      </c>
      <c r="H359" s="227" t="s">
        <v>258</v>
      </c>
      <c r="I359" s="228" t="s">
        <v>262</v>
      </c>
    </row>
    <row r="360" spans="1:9" ht="13">
      <c r="A360" s="229" t="s">
        <v>698</v>
      </c>
      <c r="B360" s="230" t="s">
        <v>695</v>
      </c>
      <c r="C360" s="231">
        <v>12.56</v>
      </c>
      <c r="D360" s="232">
        <v>6.9722999999999997</v>
      </c>
      <c r="E360" s="233">
        <v>1.0249999999999999</v>
      </c>
      <c r="F360" s="234">
        <v>2.4</v>
      </c>
      <c r="G360" s="235">
        <v>0.8</v>
      </c>
      <c r="H360" s="236" t="s">
        <v>258</v>
      </c>
      <c r="I360" s="237" t="s">
        <v>262</v>
      </c>
    </row>
    <row r="361" spans="1:9" ht="13">
      <c r="A361" s="164" t="s">
        <v>699</v>
      </c>
      <c r="B361" s="2" t="s">
        <v>700</v>
      </c>
      <c r="C361" s="3">
        <v>2.2799999999999998</v>
      </c>
      <c r="D361" s="152">
        <v>0.72699999999999998</v>
      </c>
      <c r="E361" s="100">
        <v>1.0249999999999999</v>
      </c>
      <c r="F361" s="127">
        <v>1.25</v>
      </c>
      <c r="G361" s="74">
        <v>0.8</v>
      </c>
      <c r="H361" s="225" t="s">
        <v>258</v>
      </c>
      <c r="I361" s="226" t="s">
        <v>259</v>
      </c>
    </row>
    <row r="362" spans="1:9" ht="13">
      <c r="A362" s="164" t="s">
        <v>701</v>
      </c>
      <c r="B362" s="2" t="s">
        <v>700</v>
      </c>
      <c r="C362" s="3">
        <v>3.31</v>
      </c>
      <c r="D362" s="152">
        <v>0.81989999999999996</v>
      </c>
      <c r="E362" s="100">
        <v>1.0249999999999999</v>
      </c>
      <c r="F362" s="127">
        <v>1.25</v>
      </c>
      <c r="G362" s="74">
        <v>0.8</v>
      </c>
      <c r="H362" s="227" t="s">
        <v>258</v>
      </c>
      <c r="I362" s="228" t="s">
        <v>259</v>
      </c>
    </row>
    <row r="363" spans="1:9" ht="13">
      <c r="A363" s="164" t="s">
        <v>702</v>
      </c>
      <c r="B363" s="2" t="s">
        <v>700</v>
      </c>
      <c r="C363" s="3">
        <v>5.0999999999999996</v>
      </c>
      <c r="D363" s="152">
        <v>1.0902000000000001</v>
      </c>
      <c r="E363" s="100">
        <v>1.0249999999999999</v>
      </c>
      <c r="F363" s="127">
        <v>2.4</v>
      </c>
      <c r="G363" s="74">
        <v>0.8</v>
      </c>
      <c r="H363" s="227" t="s">
        <v>258</v>
      </c>
      <c r="I363" s="228" t="s">
        <v>262</v>
      </c>
    </row>
    <row r="364" spans="1:9" ht="13">
      <c r="A364" s="229" t="s">
        <v>703</v>
      </c>
      <c r="B364" s="230" t="s">
        <v>700</v>
      </c>
      <c r="C364" s="231">
        <v>6.85</v>
      </c>
      <c r="D364" s="232">
        <v>1.7018</v>
      </c>
      <c r="E364" s="233">
        <v>1.0249999999999999</v>
      </c>
      <c r="F364" s="234">
        <v>2.4</v>
      </c>
      <c r="G364" s="235">
        <v>0.8</v>
      </c>
      <c r="H364" s="236" t="s">
        <v>258</v>
      </c>
      <c r="I364" s="237" t="s">
        <v>262</v>
      </c>
    </row>
    <row r="365" spans="1:9" ht="13">
      <c r="A365" s="164" t="s">
        <v>704</v>
      </c>
      <c r="B365" s="2" t="s">
        <v>705</v>
      </c>
      <c r="C365" s="3">
        <v>2.1</v>
      </c>
      <c r="D365" s="152">
        <v>0.86809999999999998</v>
      </c>
      <c r="E365" s="100">
        <v>1.0249999999999999</v>
      </c>
      <c r="F365" s="127">
        <v>1.25</v>
      </c>
      <c r="G365" s="74">
        <v>0.8</v>
      </c>
      <c r="H365" s="225" t="s">
        <v>258</v>
      </c>
      <c r="I365" s="226" t="s">
        <v>259</v>
      </c>
    </row>
    <row r="366" spans="1:9" ht="13">
      <c r="A366" s="164" t="s">
        <v>706</v>
      </c>
      <c r="B366" s="2" t="s">
        <v>705</v>
      </c>
      <c r="C366" s="3">
        <v>2.94</v>
      </c>
      <c r="D366" s="152">
        <v>1.0182</v>
      </c>
      <c r="E366" s="100">
        <v>1.0249999999999999</v>
      </c>
      <c r="F366" s="127">
        <v>1.25</v>
      </c>
      <c r="G366" s="74">
        <v>0.8</v>
      </c>
      <c r="H366" s="227" t="s">
        <v>258</v>
      </c>
      <c r="I366" s="228" t="s">
        <v>259</v>
      </c>
    </row>
    <row r="367" spans="1:9" ht="13">
      <c r="A367" s="164" t="s">
        <v>707</v>
      </c>
      <c r="B367" s="2" t="s">
        <v>705</v>
      </c>
      <c r="C367" s="3">
        <v>4.8499999999999996</v>
      </c>
      <c r="D367" s="152">
        <v>1.3573999999999999</v>
      </c>
      <c r="E367" s="100">
        <v>1.0249999999999999</v>
      </c>
      <c r="F367" s="127">
        <v>2.4</v>
      </c>
      <c r="G367" s="74">
        <v>0.8</v>
      </c>
      <c r="H367" s="227" t="s">
        <v>258</v>
      </c>
      <c r="I367" s="228" t="s">
        <v>262</v>
      </c>
    </row>
    <row r="368" spans="1:9" ht="13">
      <c r="A368" s="229" t="s">
        <v>708</v>
      </c>
      <c r="B368" s="230" t="s">
        <v>705</v>
      </c>
      <c r="C368" s="231">
        <v>7.97</v>
      </c>
      <c r="D368" s="232">
        <v>2.1404999999999998</v>
      </c>
      <c r="E368" s="233">
        <v>1.0249999999999999</v>
      </c>
      <c r="F368" s="234">
        <v>2.4</v>
      </c>
      <c r="G368" s="235">
        <v>0.8</v>
      </c>
      <c r="H368" s="236" t="s">
        <v>258</v>
      </c>
      <c r="I368" s="237" t="s">
        <v>262</v>
      </c>
    </row>
    <row r="369" spans="1:9" ht="13">
      <c r="A369" s="164" t="s">
        <v>709</v>
      </c>
      <c r="B369" s="2" t="s">
        <v>710</v>
      </c>
      <c r="C369" s="3">
        <v>2.36</v>
      </c>
      <c r="D369" s="152">
        <v>0.92569999999999997</v>
      </c>
      <c r="E369" s="100">
        <v>1.0249999999999999</v>
      </c>
      <c r="F369" s="127">
        <v>1.25</v>
      </c>
      <c r="G369" s="74">
        <v>0.8</v>
      </c>
      <c r="H369" s="225" t="s">
        <v>258</v>
      </c>
      <c r="I369" s="226" t="s">
        <v>259</v>
      </c>
    </row>
    <row r="370" spans="1:9" ht="13">
      <c r="A370" s="164" t="s">
        <v>711</v>
      </c>
      <c r="B370" s="2" t="s">
        <v>710</v>
      </c>
      <c r="C370" s="3">
        <v>4.1900000000000004</v>
      </c>
      <c r="D370" s="152">
        <v>1.1613</v>
      </c>
      <c r="E370" s="100">
        <v>1.0249999999999999</v>
      </c>
      <c r="F370" s="127">
        <v>1.25</v>
      </c>
      <c r="G370" s="74">
        <v>0.8</v>
      </c>
      <c r="H370" s="227" t="s">
        <v>258</v>
      </c>
      <c r="I370" s="228" t="s">
        <v>259</v>
      </c>
    </row>
    <row r="371" spans="1:9" ht="13">
      <c r="A371" s="164" t="s">
        <v>712</v>
      </c>
      <c r="B371" s="2" t="s">
        <v>710</v>
      </c>
      <c r="C371" s="3">
        <v>7.37</v>
      </c>
      <c r="D371" s="152">
        <v>1.6926000000000001</v>
      </c>
      <c r="E371" s="100">
        <v>1.0249999999999999</v>
      </c>
      <c r="F371" s="127">
        <v>2.4</v>
      </c>
      <c r="G371" s="74">
        <v>0.8</v>
      </c>
      <c r="H371" s="227" t="s">
        <v>258</v>
      </c>
      <c r="I371" s="228" t="s">
        <v>262</v>
      </c>
    </row>
    <row r="372" spans="1:9" ht="13">
      <c r="A372" s="229" t="s">
        <v>713</v>
      </c>
      <c r="B372" s="230" t="s">
        <v>710</v>
      </c>
      <c r="C372" s="231">
        <v>10.82</v>
      </c>
      <c r="D372" s="232">
        <v>2.7429999999999999</v>
      </c>
      <c r="E372" s="233">
        <v>1.0249999999999999</v>
      </c>
      <c r="F372" s="234">
        <v>2.4</v>
      </c>
      <c r="G372" s="235">
        <v>0.8</v>
      </c>
      <c r="H372" s="236" t="s">
        <v>258</v>
      </c>
      <c r="I372" s="237" t="s">
        <v>262</v>
      </c>
    </row>
    <row r="373" spans="1:9" ht="13">
      <c r="A373" s="164" t="s">
        <v>714</v>
      </c>
      <c r="B373" s="2" t="s">
        <v>715</v>
      </c>
      <c r="C373" s="3">
        <v>6.82</v>
      </c>
      <c r="D373" s="152">
        <v>0.79220000000000002</v>
      </c>
      <c r="E373" s="100">
        <v>1.0249999999999999</v>
      </c>
      <c r="F373" s="127">
        <v>1.25</v>
      </c>
      <c r="G373" s="74">
        <v>0.8</v>
      </c>
      <c r="H373" s="225" t="s">
        <v>258</v>
      </c>
      <c r="I373" s="226" t="s">
        <v>259</v>
      </c>
    </row>
    <row r="374" spans="1:9" ht="13">
      <c r="A374" s="164" t="s">
        <v>716</v>
      </c>
      <c r="B374" s="2" t="s">
        <v>715</v>
      </c>
      <c r="C374" s="3">
        <v>8.0399999999999991</v>
      </c>
      <c r="D374" s="152">
        <v>1.0638000000000001</v>
      </c>
      <c r="E374" s="100">
        <v>1.0249999999999999</v>
      </c>
      <c r="F374" s="127">
        <v>1.25</v>
      </c>
      <c r="G374" s="74">
        <v>0.8</v>
      </c>
      <c r="H374" s="227" t="s">
        <v>258</v>
      </c>
      <c r="I374" s="228" t="s">
        <v>259</v>
      </c>
    </row>
    <row r="375" spans="1:9" ht="13">
      <c r="A375" s="164" t="s">
        <v>717</v>
      </c>
      <c r="B375" s="2" t="s">
        <v>715</v>
      </c>
      <c r="C375" s="3">
        <v>10.81</v>
      </c>
      <c r="D375" s="152">
        <v>1.6391</v>
      </c>
      <c r="E375" s="100">
        <v>1.0249999999999999</v>
      </c>
      <c r="F375" s="127">
        <v>2.4</v>
      </c>
      <c r="G375" s="74">
        <v>0.8</v>
      </c>
      <c r="H375" s="227" t="s">
        <v>258</v>
      </c>
      <c r="I375" s="228" t="s">
        <v>262</v>
      </c>
    </row>
    <row r="376" spans="1:9" ht="13">
      <c r="A376" s="229" t="s">
        <v>718</v>
      </c>
      <c r="B376" s="230" t="s">
        <v>715</v>
      </c>
      <c r="C376" s="231">
        <v>14.12</v>
      </c>
      <c r="D376" s="232">
        <v>2.3536999999999999</v>
      </c>
      <c r="E376" s="233">
        <v>1.0249999999999999</v>
      </c>
      <c r="F376" s="234">
        <v>2.4</v>
      </c>
      <c r="G376" s="235">
        <v>0.8</v>
      </c>
      <c r="H376" s="236" t="s">
        <v>258</v>
      </c>
      <c r="I376" s="237" t="s">
        <v>262</v>
      </c>
    </row>
    <row r="377" spans="1:9" ht="13">
      <c r="A377" s="164" t="s">
        <v>719</v>
      </c>
      <c r="B377" s="2" t="s">
        <v>720</v>
      </c>
      <c r="C377" s="3">
        <v>2.92</v>
      </c>
      <c r="D377" s="152">
        <v>0.47499999999999998</v>
      </c>
      <c r="E377" s="100">
        <v>1.0249999999999999</v>
      </c>
      <c r="F377" s="127">
        <v>1.25</v>
      </c>
      <c r="G377" s="74">
        <v>0.8</v>
      </c>
      <c r="H377" s="225" t="s">
        <v>258</v>
      </c>
      <c r="I377" s="226" t="s">
        <v>259</v>
      </c>
    </row>
    <row r="378" spans="1:9" ht="13">
      <c r="A378" s="164" t="s">
        <v>721</v>
      </c>
      <c r="B378" s="2" t="s">
        <v>720</v>
      </c>
      <c r="C378" s="3">
        <v>4.07</v>
      </c>
      <c r="D378" s="152">
        <v>0.6421</v>
      </c>
      <c r="E378" s="100">
        <v>1.0249999999999999</v>
      </c>
      <c r="F378" s="127">
        <v>1.25</v>
      </c>
      <c r="G378" s="74">
        <v>0.8</v>
      </c>
      <c r="H378" s="227" t="s">
        <v>258</v>
      </c>
      <c r="I378" s="228" t="s">
        <v>259</v>
      </c>
    </row>
    <row r="379" spans="1:9" ht="13">
      <c r="A379" s="164" t="s">
        <v>722</v>
      </c>
      <c r="B379" s="2" t="s">
        <v>720</v>
      </c>
      <c r="C379" s="3">
        <v>5.51</v>
      </c>
      <c r="D379" s="152">
        <v>0.90649999999999997</v>
      </c>
      <c r="E379" s="100">
        <v>1.0249999999999999</v>
      </c>
      <c r="F379" s="127">
        <v>2.4</v>
      </c>
      <c r="G379" s="74">
        <v>0.8</v>
      </c>
      <c r="H379" s="227" t="s">
        <v>258</v>
      </c>
      <c r="I379" s="228" t="s">
        <v>262</v>
      </c>
    </row>
    <row r="380" spans="1:9" ht="13">
      <c r="A380" s="229" t="s">
        <v>723</v>
      </c>
      <c r="B380" s="230" t="s">
        <v>720</v>
      </c>
      <c r="C380" s="231">
        <v>8.0399999999999991</v>
      </c>
      <c r="D380" s="232">
        <v>1.4843999999999999</v>
      </c>
      <c r="E380" s="233">
        <v>1.0249999999999999</v>
      </c>
      <c r="F380" s="234">
        <v>2.4</v>
      </c>
      <c r="G380" s="235">
        <v>0.8</v>
      </c>
      <c r="H380" s="236" t="s">
        <v>258</v>
      </c>
      <c r="I380" s="237" t="s">
        <v>262</v>
      </c>
    </row>
    <row r="381" spans="1:9" ht="13">
      <c r="A381" s="164" t="s">
        <v>724</v>
      </c>
      <c r="B381" s="2" t="s">
        <v>725</v>
      </c>
      <c r="C381" s="3">
        <v>1.97</v>
      </c>
      <c r="D381" s="152">
        <v>0.4098</v>
      </c>
      <c r="E381" s="100">
        <v>1.0249999999999999</v>
      </c>
      <c r="F381" s="127">
        <v>1.25</v>
      </c>
      <c r="G381" s="74">
        <v>0.8</v>
      </c>
      <c r="H381" s="225" t="s">
        <v>258</v>
      </c>
      <c r="I381" s="226" t="s">
        <v>259</v>
      </c>
    </row>
    <row r="382" spans="1:9" ht="13">
      <c r="A382" s="164" t="s">
        <v>726</v>
      </c>
      <c r="B382" s="2" t="s">
        <v>725</v>
      </c>
      <c r="C382" s="3">
        <v>2.63</v>
      </c>
      <c r="D382" s="152">
        <v>0.56189999999999996</v>
      </c>
      <c r="E382" s="100">
        <v>1.0249999999999999</v>
      </c>
      <c r="F382" s="127">
        <v>1.25</v>
      </c>
      <c r="G382" s="74">
        <v>0.8</v>
      </c>
      <c r="H382" s="227" t="s">
        <v>258</v>
      </c>
      <c r="I382" s="228" t="s">
        <v>259</v>
      </c>
    </row>
    <row r="383" spans="1:9" ht="13">
      <c r="A383" s="164" t="s">
        <v>727</v>
      </c>
      <c r="B383" s="2" t="s">
        <v>725</v>
      </c>
      <c r="C383" s="3">
        <v>2.98</v>
      </c>
      <c r="D383" s="152">
        <v>0.80710000000000004</v>
      </c>
      <c r="E383" s="100">
        <v>1.0249999999999999</v>
      </c>
      <c r="F383" s="127">
        <v>2.4</v>
      </c>
      <c r="G383" s="74">
        <v>0.8</v>
      </c>
      <c r="H383" s="227" t="s">
        <v>258</v>
      </c>
      <c r="I383" s="228" t="s">
        <v>262</v>
      </c>
    </row>
    <row r="384" spans="1:9" ht="13">
      <c r="A384" s="229" t="s">
        <v>728</v>
      </c>
      <c r="B384" s="230" t="s">
        <v>725</v>
      </c>
      <c r="C384" s="231">
        <v>4.57</v>
      </c>
      <c r="D384" s="232">
        <v>1.6458999999999999</v>
      </c>
      <c r="E384" s="233">
        <v>1.0249999999999999</v>
      </c>
      <c r="F384" s="234">
        <v>2.4</v>
      </c>
      <c r="G384" s="235">
        <v>0.8</v>
      </c>
      <c r="H384" s="236" t="s">
        <v>258</v>
      </c>
      <c r="I384" s="237" t="s">
        <v>262</v>
      </c>
    </row>
    <row r="385" spans="1:9" ht="13">
      <c r="A385" s="164" t="s">
        <v>729</v>
      </c>
      <c r="B385" s="2" t="s">
        <v>730</v>
      </c>
      <c r="C385" s="3">
        <v>2.89</v>
      </c>
      <c r="D385" s="152">
        <v>0.50880000000000003</v>
      </c>
      <c r="E385" s="100">
        <v>1.0249999999999999</v>
      </c>
      <c r="F385" s="127">
        <v>1.25</v>
      </c>
      <c r="G385" s="74">
        <v>0.8</v>
      </c>
      <c r="H385" s="225" t="s">
        <v>258</v>
      </c>
      <c r="I385" s="226" t="s">
        <v>259</v>
      </c>
    </row>
    <row r="386" spans="1:9" ht="13">
      <c r="A386" s="164" t="s">
        <v>731</v>
      </c>
      <c r="B386" s="2" t="s">
        <v>730</v>
      </c>
      <c r="C386" s="3">
        <v>3.88</v>
      </c>
      <c r="D386" s="152">
        <v>0.66080000000000005</v>
      </c>
      <c r="E386" s="100">
        <v>1.0249999999999999</v>
      </c>
      <c r="F386" s="127">
        <v>1.25</v>
      </c>
      <c r="G386" s="74">
        <v>0.8</v>
      </c>
      <c r="H386" s="227" t="s">
        <v>258</v>
      </c>
      <c r="I386" s="228" t="s">
        <v>259</v>
      </c>
    </row>
    <row r="387" spans="1:9" ht="13">
      <c r="A387" s="164" t="s">
        <v>732</v>
      </c>
      <c r="B387" s="2" t="s">
        <v>730</v>
      </c>
      <c r="C387" s="3">
        <v>5.09</v>
      </c>
      <c r="D387" s="152">
        <v>0.91700000000000004</v>
      </c>
      <c r="E387" s="100">
        <v>1.0249999999999999</v>
      </c>
      <c r="F387" s="127">
        <v>2.4</v>
      </c>
      <c r="G387" s="74">
        <v>0.8</v>
      </c>
      <c r="H387" s="227" t="s">
        <v>258</v>
      </c>
      <c r="I387" s="228" t="s">
        <v>262</v>
      </c>
    </row>
    <row r="388" spans="1:9" ht="13">
      <c r="A388" s="229" t="s">
        <v>733</v>
      </c>
      <c r="B388" s="230" t="s">
        <v>730</v>
      </c>
      <c r="C388" s="231">
        <v>8.7100000000000009</v>
      </c>
      <c r="D388" s="232">
        <v>1.9131</v>
      </c>
      <c r="E388" s="233">
        <v>1.0249999999999999</v>
      </c>
      <c r="F388" s="234">
        <v>2.4</v>
      </c>
      <c r="G388" s="235">
        <v>0.8</v>
      </c>
      <c r="H388" s="236" t="s">
        <v>258</v>
      </c>
      <c r="I388" s="237" t="s">
        <v>262</v>
      </c>
    </row>
    <row r="389" spans="1:9" ht="13">
      <c r="A389" s="164" t="s">
        <v>734</v>
      </c>
      <c r="B389" s="2" t="s">
        <v>735</v>
      </c>
      <c r="C389" s="3">
        <v>1.83</v>
      </c>
      <c r="D389" s="152">
        <v>0.49669999999999997</v>
      </c>
      <c r="E389" s="100">
        <v>1.0249999999999999</v>
      </c>
      <c r="F389" s="127">
        <v>1.25</v>
      </c>
      <c r="G389" s="74">
        <v>0.8</v>
      </c>
      <c r="H389" s="225" t="s">
        <v>258</v>
      </c>
      <c r="I389" s="226" t="s">
        <v>259</v>
      </c>
    </row>
    <row r="390" spans="1:9" ht="13">
      <c r="A390" s="164" t="s">
        <v>736</v>
      </c>
      <c r="B390" s="2" t="s">
        <v>735</v>
      </c>
      <c r="C390" s="3">
        <v>2.5099999999999998</v>
      </c>
      <c r="D390" s="152">
        <v>0.57879999999999998</v>
      </c>
      <c r="E390" s="100">
        <v>1.0249999999999999</v>
      </c>
      <c r="F390" s="127">
        <v>1.25</v>
      </c>
      <c r="G390" s="74">
        <v>0.8</v>
      </c>
      <c r="H390" s="227" t="s">
        <v>258</v>
      </c>
      <c r="I390" s="228" t="s">
        <v>259</v>
      </c>
    </row>
    <row r="391" spans="1:9" ht="13">
      <c r="A391" s="164" t="s">
        <v>737</v>
      </c>
      <c r="B391" s="2" t="s">
        <v>735</v>
      </c>
      <c r="C391" s="3">
        <v>3.91</v>
      </c>
      <c r="D391" s="152">
        <v>0.77280000000000004</v>
      </c>
      <c r="E391" s="100">
        <v>1.0249999999999999</v>
      </c>
      <c r="F391" s="127">
        <v>2.4</v>
      </c>
      <c r="G391" s="74">
        <v>0.8</v>
      </c>
      <c r="H391" s="227" t="s">
        <v>258</v>
      </c>
      <c r="I391" s="228" t="s">
        <v>262</v>
      </c>
    </row>
    <row r="392" spans="1:9" ht="13">
      <c r="A392" s="229" t="s">
        <v>738</v>
      </c>
      <c r="B392" s="230" t="s">
        <v>735</v>
      </c>
      <c r="C392" s="231">
        <v>6.37</v>
      </c>
      <c r="D392" s="232">
        <v>1.4991000000000001</v>
      </c>
      <c r="E392" s="233">
        <v>1.0249999999999999</v>
      </c>
      <c r="F392" s="234">
        <v>2.4</v>
      </c>
      <c r="G392" s="235">
        <v>0.8</v>
      </c>
      <c r="H392" s="236" t="s">
        <v>258</v>
      </c>
      <c r="I392" s="237" t="s">
        <v>262</v>
      </c>
    </row>
    <row r="393" spans="1:9" ht="13">
      <c r="A393" s="164" t="s">
        <v>739</v>
      </c>
      <c r="B393" s="2" t="s">
        <v>740</v>
      </c>
      <c r="C393" s="3">
        <v>2.11</v>
      </c>
      <c r="D393" s="152">
        <v>0.49530000000000002</v>
      </c>
      <c r="E393" s="100">
        <v>1.0249999999999999</v>
      </c>
      <c r="F393" s="127">
        <v>1.25</v>
      </c>
      <c r="G393" s="74">
        <v>0.8</v>
      </c>
      <c r="H393" s="225" t="s">
        <v>258</v>
      </c>
      <c r="I393" s="226" t="s">
        <v>259</v>
      </c>
    </row>
    <row r="394" spans="1:9" ht="13">
      <c r="A394" s="164" t="s">
        <v>741</v>
      </c>
      <c r="B394" s="2" t="s">
        <v>740</v>
      </c>
      <c r="C394" s="3">
        <v>2.85</v>
      </c>
      <c r="D394" s="152">
        <v>0.58189999999999997</v>
      </c>
      <c r="E394" s="100">
        <v>1.0249999999999999</v>
      </c>
      <c r="F394" s="127">
        <v>1.25</v>
      </c>
      <c r="G394" s="74">
        <v>0.8</v>
      </c>
      <c r="H394" s="227" t="s">
        <v>258</v>
      </c>
      <c r="I394" s="228" t="s">
        <v>259</v>
      </c>
    </row>
    <row r="395" spans="1:9" ht="13">
      <c r="A395" s="164" t="s">
        <v>742</v>
      </c>
      <c r="B395" s="2" t="s">
        <v>740</v>
      </c>
      <c r="C395" s="3">
        <v>4.3</v>
      </c>
      <c r="D395" s="152">
        <v>0.81310000000000004</v>
      </c>
      <c r="E395" s="100">
        <v>1.0249999999999999</v>
      </c>
      <c r="F395" s="127">
        <v>2.4</v>
      </c>
      <c r="G395" s="74">
        <v>0.8</v>
      </c>
      <c r="H395" s="227" t="s">
        <v>258</v>
      </c>
      <c r="I395" s="228" t="s">
        <v>262</v>
      </c>
    </row>
    <row r="396" spans="1:9" ht="13">
      <c r="A396" s="229" t="s">
        <v>743</v>
      </c>
      <c r="B396" s="230" t="s">
        <v>740</v>
      </c>
      <c r="C396" s="231">
        <v>6.66</v>
      </c>
      <c r="D396" s="232">
        <v>1.3118000000000001</v>
      </c>
      <c r="E396" s="233">
        <v>1.0249999999999999</v>
      </c>
      <c r="F396" s="234">
        <v>2.4</v>
      </c>
      <c r="G396" s="235">
        <v>0.8</v>
      </c>
      <c r="H396" s="236" t="s">
        <v>258</v>
      </c>
      <c r="I396" s="237" t="s">
        <v>262</v>
      </c>
    </row>
    <row r="397" spans="1:9" ht="13">
      <c r="A397" s="164" t="s">
        <v>744</v>
      </c>
      <c r="B397" s="2" t="s">
        <v>745</v>
      </c>
      <c r="C397" s="3">
        <v>2.48</v>
      </c>
      <c r="D397" s="152">
        <v>0.53239999999999998</v>
      </c>
      <c r="E397" s="100">
        <v>1.0249999999999999</v>
      </c>
      <c r="F397" s="127">
        <v>1.25</v>
      </c>
      <c r="G397" s="74">
        <v>0.8</v>
      </c>
      <c r="H397" s="225" t="s">
        <v>258</v>
      </c>
      <c r="I397" s="226" t="s">
        <v>259</v>
      </c>
    </row>
    <row r="398" spans="1:9" ht="13">
      <c r="A398" s="164" t="s">
        <v>746</v>
      </c>
      <c r="B398" s="2" t="s">
        <v>745</v>
      </c>
      <c r="C398" s="3">
        <v>3.6</v>
      </c>
      <c r="D398" s="152">
        <v>0.67379999999999995</v>
      </c>
      <c r="E398" s="100">
        <v>1.0249999999999999</v>
      </c>
      <c r="F398" s="127">
        <v>1.25</v>
      </c>
      <c r="G398" s="74">
        <v>0.8</v>
      </c>
      <c r="H398" s="227" t="s">
        <v>258</v>
      </c>
      <c r="I398" s="228" t="s">
        <v>259</v>
      </c>
    </row>
    <row r="399" spans="1:9" ht="13">
      <c r="A399" s="164" t="s">
        <v>747</v>
      </c>
      <c r="B399" s="2" t="s">
        <v>745</v>
      </c>
      <c r="C399" s="3">
        <v>5.55</v>
      </c>
      <c r="D399" s="152">
        <v>0.96009999999999995</v>
      </c>
      <c r="E399" s="100">
        <v>1.0249999999999999</v>
      </c>
      <c r="F399" s="127">
        <v>2.4</v>
      </c>
      <c r="G399" s="74">
        <v>0.8</v>
      </c>
      <c r="H399" s="227" t="s">
        <v>258</v>
      </c>
      <c r="I399" s="228" t="s">
        <v>262</v>
      </c>
    </row>
    <row r="400" spans="1:9" ht="13">
      <c r="A400" s="229" t="s">
        <v>748</v>
      </c>
      <c r="B400" s="230" t="s">
        <v>745</v>
      </c>
      <c r="C400" s="231">
        <v>8.49</v>
      </c>
      <c r="D400" s="232">
        <v>1.7703</v>
      </c>
      <c r="E400" s="233">
        <v>1.0249999999999999</v>
      </c>
      <c r="F400" s="234">
        <v>2.4</v>
      </c>
      <c r="G400" s="235">
        <v>0.8</v>
      </c>
      <c r="H400" s="236" t="s">
        <v>258</v>
      </c>
      <c r="I400" s="237" t="s">
        <v>262</v>
      </c>
    </row>
    <row r="401" spans="1:9" ht="13">
      <c r="A401" s="164" t="s">
        <v>749</v>
      </c>
      <c r="B401" s="2" t="s">
        <v>750</v>
      </c>
      <c r="C401" s="3">
        <v>2.11</v>
      </c>
      <c r="D401" s="152">
        <v>0.41920000000000002</v>
      </c>
      <c r="E401" s="100">
        <v>1.0249999999999999</v>
      </c>
      <c r="F401" s="127">
        <v>1.25</v>
      </c>
      <c r="G401" s="74">
        <v>0.8</v>
      </c>
      <c r="H401" s="225" t="s">
        <v>258</v>
      </c>
      <c r="I401" s="226" t="s">
        <v>259</v>
      </c>
    </row>
    <row r="402" spans="1:9" ht="13">
      <c r="A402" s="164" t="s">
        <v>751</v>
      </c>
      <c r="B402" s="2" t="s">
        <v>750</v>
      </c>
      <c r="C402" s="3">
        <v>3</v>
      </c>
      <c r="D402" s="152">
        <v>0.55089999999999995</v>
      </c>
      <c r="E402" s="100">
        <v>1.0249999999999999</v>
      </c>
      <c r="F402" s="127">
        <v>1.25</v>
      </c>
      <c r="G402" s="74">
        <v>0.8</v>
      </c>
      <c r="H402" s="227" t="s">
        <v>258</v>
      </c>
      <c r="I402" s="228" t="s">
        <v>259</v>
      </c>
    </row>
    <row r="403" spans="1:9" ht="13">
      <c r="A403" s="164" t="s">
        <v>752</v>
      </c>
      <c r="B403" s="2" t="s">
        <v>750</v>
      </c>
      <c r="C403" s="3">
        <v>4.79</v>
      </c>
      <c r="D403" s="152">
        <v>0.82689999999999997</v>
      </c>
      <c r="E403" s="100">
        <v>1.0249999999999999</v>
      </c>
      <c r="F403" s="127">
        <v>2.4</v>
      </c>
      <c r="G403" s="74">
        <v>0.8</v>
      </c>
      <c r="H403" s="227" t="s">
        <v>258</v>
      </c>
      <c r="I403" s="228" t="s">
        <v>262</v>
      </c>
    </row>
    <row r="404" spans="1:9" ht="13">
      <c r="A404" s="229" t="s">
        <v>753</v>
      </c>
      <c r="B404" s="230" t="s">
        <v>750</v>
      </c>
      <c r="C404" s="231">
        <v>7.58</v>
      </c>
      <c r="D404" s="232">
        <v>1.4891000000000001</v>
      </c>
      <c r="E404" s="233">
        <v>1.0249999999999999</v>
      </c>
      <c r="F404" s="234">
        <v>2.4</v>
      </c>
      <c r="G404" s="235">
        <v>0.8</v>
      </c>
      <c r="H404" s="236" t="s">
        <v>258</v>
      </c>
      <c r="I404" s="237" t="s">
        <v>262</v>
      </c>
    </row>
    <row r="405" spans="1:9" ht="13">
      <c r="A405" s="164" t="s">
        <v>754</v>
      </c>
      <c r="B405" s="2" t="s">
        <v>755</v>
      </c>
      <c r="C405" s="3">
        <v>1.59</v>
      </c>
      <c r="D405" s="152">
        <v>0.51539999999999997</v>
      </c>
      <c r="E405" s="100">
        <v>1.0249999999999999</v>
      </c>
      <c r="F405" s="127">
        <v>1.25</v>
      </c>
      <c r="G405" s="74">
        <v>0.8</v>
      </c>
      <c r="H405" s="225" t="s">
        <v>258</v>
      </c>
      <c r="I405" s="226" t="s">
        <v>259</v>
      </c>
    </row>
    <row r="406" spans="1:9" ht="13">
      <c r="A406" s="164" t="s">
        <v>756</v>
      </c>
      <c r="B406" s="2" t="s">
        <v>755</v>
      </c>
      <c r="C406" s="3">
        <v>2.17</v>
      </c>
      <c r="D406" s="152">
        <v>0.58560000000000001</v>
      </c>
      <c r="E406" s="100">
        <v>1.0249999999999999</v>
      </c>
      <c r="F406" s="127">
        <v>1.25</v>
      </c>
      <c r="G406" s="74">
        <v>0.8</v>
      </c>
      <c r="H406" s="227" t="s">
        <v>258</v>
      </c>
      <c r="I406" s="228" t="s">
        <v>259</v>
      </c>
    </row>
    <row r="407" spans="1:9" ht="13">
      <c r="A407" s="164" t="s">
        <v>757</v>
      </c>
      <c r="B407" s="2" t="s">
        <v>755</v>
      </c>
      <c r="C407" s="3">
        <v>3.17</v>
      </c>
      <c r="D407" s="152">
        <v>0.72670000000000001</v>
      </c>
      <c r="E407" s="100">
        <v>1.0249999999999999</v>
      </c>
      <c r="F407" s="127">
        <v>2.4</v>
      </c>
      <c r="G407" s="74">
        <v>0.8</v>
      </c>
      <c r="H407" s="227" t="s">
        <v>258</v>
      </c>
      <c r="I407" s="228" t="s">
        <v>262</v>
      </c>
    </row>
    <row r="408" spans="1:9" ht="13">
      <c r="A408" s="229" t="s">
        <v>758</v>
      </c>
      <c r="B408" s="230" t="s">
        <v>755</v>
      </c>
      <c r="C408" s="231">
        <v>5.22</v>
      </c>
      <c r="D408" s="232">
        <v>1.0204</v>
      </c>
      <c r="E408" s="233">
        <v>1.0249999999999999</v>
      </c>
      <c r="F408" s="234">
        <v>2.4</v>
      </c>
      <c r="G408" s="235">
        <v>0.8</v>
      </c>
      <c r="H408" s="236" t="s">
        <v>258</v>
      </c>
      <c r="I408" s="237" t="s">
        <v>262</v>
      </c>
    </row>
    <row r="409" spans="1:9" ht="13">
      <c r="A409" s="164" t="s">
        <v>759</v>
      </c>
      <c r="B409" s="2" t="s">
        <v>760</v>
      </c>
      <c r="C409" s="3">
        <v>2.2200000000000002</v>
      </c>
      <c r="D409" s="152">
        <v>0.56399999999999995</v>
      </c>
      <c r="E409" s="100">
        <v>1.0249999999999999</v>
      </c>
      <c r="F409" s="127">
        <v>1.25</v>
      </c>
      <c r="G409" s="74">
        <v>0.8</v>
      </c>
      <c r="H409" s="225" t="s">
        <v>258</v>
      </c>
      <c r="I409" s="226" t="s">
        <v>259</v>
      </c>
    </row>
    <row r="410" spans="1:9" ht="13">
      <c r="A410" s="164" t="s">
        <v>761</v>
      </c>
      <c r="B410" s="2" t="s">
        <v>760</v>
      </c>
      <c r="C410" s="3">
        <v>2.91</v>
      </c>
      <c r="D410" s="152">
        <v>0.63280000000000003</v>
      </c>
      <c r="E410" s="100">
        <v>1.0249999999999999</v>
      </c>
      <c r="F410" s="127">
        <v>1.25</v>
      </c>
      <c r="G410" s="74">
        <v>0.8</v>
      </c>
      <c r="H410" s="227" t="s">
        <v>258</v>
      </c>
      <c r="I410" s="228" t="s">
        <v>259</v>
      </c>
    </row>
    <row r="411" spans="1:9" ht="13">
      <c r="A411" s="164" t="s">
        <v>762</v>
      </c>
      <c r="B411" s="2" t="s">
        <v>760</v>
      </c>
      <c r="C411" s="3">
        <v>4.24</v>
      </c>
      <c r="D411" s="152">
        <v>0.80200000000000005</v>
      </c>
      <c r="E411" s="100">
        <v>1.0249999999999999</v>
      </c>
      <c r="F411" s="127">
        <v>2.4</v>
      </c>
      <c r="G411" s="74">
        <v>0.8</v>
      </c>
      <c r="H411" s="227" t="s">
        <v>258</v>
      </c>
      <c r="I411" s="228" t="s">
        <v>262</v>
      </c>
    </row>
    <row r="412" spans="1:9" ht="13">
      <c r="A412" s="229" t="s">
        <v>763</v>
      </c>
      <c r="B412" s="230" t="s">
        <v>760</v>
      </c>
      <c r="C412" s="231">
        <v>6.7</v>
      </c>
      <c r="D412" s="232">
        <v>1.2930999999999999</v>
      </c>
      <c r="E412" s="233">
        <v>1.0249999999999999</v>
      </c>
      <c r="F412" s="234">
        <v>2.4</v>
      </c>
      <c r="G412" s="235">
        <v>0.8</v>
      </c>
      <c r="H412" s="236" t="s">
        <v>258</v>
      </c>
      <c r="I412" s="237" t="s">
        <v>262</v>
      </c>
    </row>
    <row r="413" spans="1:9" ht="13">
      <c r="A413" s="164" t="s">
        <v>764</v>
      </c>
      <c r="B413" s="2" t="s">
        <v>765</v>
      </c>
      <c r="C413" s="3">
        <v>2.5</v>
      </c>
      <c r="D413" s="152">
        <v>0.5151</v>
      </c>
      <c r="E413" s="100">
        <v>1.0249999999999999</v>
      </c>
      <c r="F413" s="127">
        <v>1.25</v>
      </c>
      <c r="G413" s="74">
        <v>0.8</v>
      </c>
      <c r="H413" s="225" t="s">
        <v>258</v>
      </c>
      <c r="I413" s="226" t="s">
        <v>259</v>
      </c>
    </row>
    <row r="414" spans="1:9" ht="13">
      <c r="A414" s="164" t="s">
        <v>766</v>
      </c>
      <c r="B414" s="2" t="s">
        <v>765</v>
      </c>
      <c r="C414" s="3">
        <v>3.52</v>
      </c>
      <c r="D414" s="152">
        <v>0.64970000000000006</v>
      </c>
      <c r="E414" s="100">
        <v>1.0249999999999999</v>
      </c>
      <c r="F414" s="127">
        <v>1.25</v>
      </c>
      <c r="G414" s="74">
        <v>0.8</v>
      </c>
      <c r="H414" s="227" t="s">
        <v>258</v>
      </c>
      <c r="I414" s="228" t="s">
        <v>259</v>
      </c>
    </row>
    <row r="415" spans="1:9" ht="13">
      <c r="A415" s="164" t="s">
        <v>767</v>
      </c>
      <c r="B415" s="2" t="s">
        <v>765</v>
      </c>
      <c r="C415" s="3">
        <v>5.24</v>
      </c>
      <c r="D415" s="152">
        <v>0.95330000000000004</v>
      </c>
      <c r="E415" s="100">
        <v>1.0249999999999999</v>
      </c>
      <c r="F415" s="127">
        <v>2.4</v>
      </c>
      <c r="G415" s="74">
        <v>0.8</v>
      </c>
      <c r="H415" s="227" t="s">
        <v>258</v>
      </c>
      <c r="I415" s="228" t="s">
        <v>262</v>
      </c>
    </row>
    <row r="416" spans="1:9" ht="13">
      <c r="A416" s="229" t="s">
        <v>768</v>
      </c>
      <c r="B416" s="230" t="s">
        <v>765</v>
      </c>
      <c r="C416" s="231">
        <v>8.09</v>
      </c>
      <c r="D416" s="232">
        <v>1.8868</v>
      </c>
      <c r="E416" s="233">
        <v>1.0249999999999999</v>
      </c>
      <c r="F416" s="234">
        <v>2.4</v>
      </c>
      <c r="G416" s="235">
        <v>0.8</v>
      </c>
      <c r="H416" s="236" t="s">
        <v>258</v>
      </c>
      <c r="I416" s="237" t="s">
        <v>262</v>
      </c>
    </row>
    <row r="417" spans="1:9" ht="13">
      <c r="A417" s="164" t="s">
        <v>769</v>
      </c>
      <c r="B417" s="2" t="s">
        <v>770</v>
      </c>
      <c r="C417" s="3">
        <v>2.4900000000000002</v>
      </c>
      <c r="D417" s="152">
        <v>0.71489999999999998</v>
      </c>
      <c r="E417" s="100">
        <v>1.0249999999999999</v>
      </c>
      <c r="F417" s="127">
        <v>1.25</v>
      </c>
      <c r="G417" s="74">
        <v>0.8</v>
      </c>
      <c r="H417" s="225" t="s">
        <v>258</v>
      </c>
      <c r="I417" s="226" t="s">
        <v>259</v>
      </c>
    </row>
    <row r="418" spans="1:9" ht="13">
      <c r="A418" s="164" t="s">
        <v>771</v>
      </c>
      <c r="B418" s="2" t="s">
        <v>770</v>
      </c>
      <c r="C418" s="3">
        <v>3.55</v>
      </c>
      <c r="D418" s="152">
        <v>0.73650000000000004</v>
      </c>
      <c r="E418" s="100">
        <v>1.0249999999999999</v>
      </c>
      <c r="F418" s="127">
        <v>1.25</v>
      </c>
      <c r="G418" s="74">
        <v>0.8</v>
      </c>
      <c r="H418" s="227" t="s">
        <v>258</v>
      </c>
      <c r="I418" s="228" t="s">
        <v>259</v>
      </c>
    </row>
    <row r="419" spans="1:9" ht="13">
      <c r="A419" s="164" t="s">
        <v>772</v>
      </c>
      <c r="B419" s="2" t="s">
        <v>770</v>
      </c>
      <c r="C419" s="3">
        <v>5.49</v>
      </c>
      <c r="D419" s="152">
        <v>1.0732999999999999</v>
      </c>
      <c r="E419" s="100">
        <v>1.0249999999999999</v>
      </c>
      <c r="F419" s="127">
        <v>2.4</v>
      </c>
      <c r="G419" s="74">
        <v>0.8</v>
      </c>
      <c r="H419" s="227" t="s">
        <v>258</v>
      </c>
      <c r="I419" s="228" t="s">
        <v>262</v>
      </c>
    </row>
    <row r="420" spans="1:9" ht="13">
      <c r="A420" s="229" t="s">
        <v>773</v>
      </c>
      <c r="B420" s="230" t="s">
        <v>770</v>
      </c>
      <c r="C420" s="231">
        <v>10.57</v>
      </c>
      <c r="D420" s="232">
        <v>2.3039000000000001</v>
      </c>
      <c r="E420" s="233">
        <v>1.0249999999999999</v>
      </c>
      <c r="F420" s="234">
        <v>2.4</v>
      </c>
      <c r="G420" s="235">
        <v>0.8</v>
      </c>
      <c r="H420" s="236" t="s">
        <v>258</v>
      </c>
      <c r="I420" s="237" t="s">
        <v>262</v>
      </c>
    </row>
    <row r="421" spans="1:9" ht="13">
      <c r="A421" s="164" t="s">
        <v>774</v>
      </c>
      <c r="B421" s="2" t="s">
        <v>775</v>
      </c>
      <c r="C421" s="3">
        <v>2.4500000000000002</v>
      </c>
      <c r="D421" s="152">
        <v>0.51129999999999998</v>
      </c>
      <c r="E421" s="100">
        <v>1.0249999999999999</v>
      </c>
      <c r="F421" s="127">
        <v>1.25</v>
      </c>
      <c r="G421" s="74">
        <v>0.8</v>
      </c>
      <c r="H421" s="225" t="s">
        <v>258</v>
      </c>
      <c r="I421" s="226" t="s">
        <v>259</v>
      </c>
    </row>
    <row r="422" spans="1:9" ht="13">
      <c r="A422" s="164" t="s">
        <v>776</v>
      </c>
      <c r="B422" s="2" t="s">
        <v>775</v>
      </c>
      <c r="C422" s="3">
        <v>3.28</v>
      </c>
      <c r="D422" s="152">
        <v>0.65069999999999995</v>
      </c>
      <c r="E422" s="100">
        <v>1.0249999999999999</v>
      </c>
      <c r="F422" s="127">
        <v>1.25</v>
      </c>
      <c r="G422" s="74">
        <v>0.8</v>
      </c>
      <c r="H422" s="227" t="s">
        <v>258</v>
      </c>
      <c r="I422" s="228" t="s">
        <v>259</v>
      </c>
    </row>
    <row r="423" spans="1:9" ht="13">
      <c r="A423" s="164" t="s">
        <v>777</v>
      </c>
      <c r="B423" s="2" t="s">
        <v>775</v>
      </c>
      <c r="C423" s="3">
        <v>4.93</v>
      </c>
      <c r="D423" s="152">
        <v>0.9405</v>
      </c>
      <c r="E423" s="100">
        <v>1.0249999999999999</v>
      </c>
      <c r="F423" s="127">
        <v>2.4</v>
      </c>
      <c r="G423" s="74">
        <v>0.8</v>
      </c>
      <c r="H423" s="227" t="s">
        <v>258</v>
      </c>
      <c r="I423" s="228" t="s">
        <v>262</v>
      </c>
    </row>
    <row r="424" spans="1:9" ht="13">
      <c r="A424" s="229" t="s">
        <v>778</v>
      </c>
      <c r="B424" s="230" t="s">
        <v>775</v>
      </c>
      <c r="C424" s="231">
        <v>7.76</v>
      </c>
      <c r="D424" s="232">
        <v>1.6524000000000001</v>
      </c>
      <c r="E424" s="233">
        <v>1.0249999999999999</v>
      </c>
      <c r="F424" s="234">
        <v>2.4</v>
      </c>
      <c r="G424" s="235">
        <v>0.8</v>
      </c>
      <c r="H424" s="236" t="s">
        <v>258</v>
      </c>
      <c r="I424" s="237" t="s">
        <v>262</v>
      </c>
    </row>
    <row r="425" spans="1:9" ht="13">
      <c r="A425" s="164" t="s">
        <v>779</v>
      </c>
      <c r="B425" s="2" t="s">
        <v>780</v>
      </c>
      <c r="C425" s="3">
        <v>3</v>
      </c>
      <c r="D425" s="152">
        <v>1.2683</v>
      </c>
      <c r="E425" s="100">
        <v>1.0249999999999999</v>
      </c>
      <c r="F425" s="127">
        <v>1.25</v>
      </c>
      <c r="G425" s="74">
        <v>0.8</v>
      </c>
      <c r="H425" s="225" t="s">
        <v>258</v>
      </c>
      <c r="I425" s="226" t="s">
        <v>259</v>
      </c>
    </row>
    <row r="426" spans="1:9" ht="13">
      <c r="A426" s="164" t="s">
        <v>781</v>
      </c>
      <c r="B426" s="2" t="s">
        <v>780</v>
      </c>
      <c r="C426" s="3">
        <v>6.76</v>
      </c>
      <c r="D426" s="152">
        <v>1.9317</v>
      </c>
      <c r="E426" s="100">
        <v>1.0249999999999999</v>
      </c>
      <c r="F426" s="127">
        <v>1.25</v>
      </c>
      <c r="G426" s="74">
        <v>0.8</v>
      </c>
      <c r="H426" s="227" t="s">
        <v>258</v>
      </c>
      <c r="I426" s="228" t="s">
        <v>259</v>
      </c>
    </row>
    <row r="427" spans="1:9" ht="13">
      <c r="A427" s="164" t="s">
        <v>782</v>
      </c>
      <c r="B427" s="2" t="s">
        <v>780</v>
      </c>
      <c r="C427" s="3">
        <v>11.84</v>
      </c>
      <c r="D427" s="152">
        <v>3.0091999999999999</v>
      </c>
      <c r="E427" s="100">
        <v>1.0249999999999999</v>
      </c>
      <c r="F427" s="127">
        <v>2.4</v>
      </c>
      <c r="G427" s="74">
        <v>0.8</v>
      </c>
      <c r="H427" s="227" t="s">
        <v>258</v>
      </c>
      <c r="I427" s="228" t="s">
        <v>262</v>
      </c>
    </row>
    <row r="428" spans="1:9" ht="13">
      <c r="A428" s="229" t="s">
        <v>783</v>
      </c>
      <c r="B428" s="230" t="s">
        <v>780</v>
      </c>
      <c r="C428" s="231">
        <v>19.68</v>
      </c>
      <c r="D428" s="232">
        <v>5.7035</v>
      </c>
      <c r="E428" s="233">
        <v>1.0249999999999999</v>
      </c>
      <c r="F428" s="234">
        <v>2.4</v>
      </c>
      <c r="G428" s="235">
        <v>0.8</v>
      </c>
      <c r="H428" s="236" t="s">
        <v>258</v>
      </c>
      <c r="I428" s="237" t="s">
        <v>262</v>
      </c>
    </row>
    <row r="429" spans="1:9" ht="13">
      <c r="A429" s="164" t="s">
        <v>784</v>
      </c>
      <c r="B429" s="2" t="s">
        <v>785</v>
      </c>
      <c r="C429" s="3">
        <v>2.64</v>
      </c>
      <c r="D429" s="152">
        <v>0.72209999999999996</v>
      </c>
      <c r="E429" s="100">
        <v>1.0249999999999999</v>
      </c>
      <c r="F429" s="127">
        <v>1.25</v>
      </c>
      <c r="G429" s="74">
        <v>0.8</v>
      </c>
      <c r="H429" s="225" t="s">
        <v>258</v>
      </c>
      <c r="I429" s="226" t="s">
        <v>259</v>
      </c>
    </row>
    <row r="430" spans="1:9" ht="13">
      <c r="A430" s="164" t="s">
        <v>786</v>
      </c>
      <c r="B430" s="2" t="s">
        <v>785</v>
      </c>
      <c r="C430" s="3">
        <v>4.3099999999999996</v>
      </c>
      <c r="D430" s="152">
        <v>1.1600999999999999</v>
      </c>
      <c r="E430" s="100">
        <v>1.0249999999999999</v>
      </c>
      <c r="F430" s="127">
        <v>1.25</v>
      </c>
      <c r="G430" s="74">
        <v>0.8</v>
      </c>
      <c r="H430" s="227" t="s">
        <v>258</v>
      </c>
      <c r="I430" s="228" t="s">
        <v>259</v>
      </c>
    </row>
    <row r="431" spans="1:9" ht="13">
      <c r="A431" s="164" t="s">
        <v>787</v>
      </c>
      <c r="B431" s="2" t="s">
        <v>785</v>
      </c>
      <c r="C431" s="3">
        <v>9.25</v>
      </c>
      <c r="D431" s="152">
        <v>1.9367000000000001</v>
      </c>
      <c r="E431" s="100">
        <v>1.0249999999999999</v>
      </c>
      <c r="F431" s="127">
        <v>2.4</v>
      </c>
      <c r="G431" s="74">
        <v>0.8</v>
      </c>
      <c r="H431" s="227" t="s">
        <v>258</v>
      </c>
      <c r="I431" s="228" t="s">
        <v>262</v>
      </c>
    </row>
    <row r="432" spans="1:9" ht="13">
      <c r="A432" s="229" t="s">
        <v>788</v>
      </c>
      <c r="B432" s="230" t="s">
        <v>785</v>
      </c>
      <c r="C432" s="231">
        <v>15.1</v>
      </c>
      <c r="D432" s="232">
        <v>3.9173</v>
      </c>
      <c r="E432" s="233">
        <v>1.0249999999999999</v>
      </c>
      <c r="F432" s="234">
        <v>2.4</v>
      </c>
      <c r="G432" s="235">
        <v>0.8</v>
      </c>
      <c r="H432" s="236" t="s">
        <v>258</v>
      </c>
      <c r="I432" s="237" t="s">
        <v>262</v>
      </c>
    </row>
    <row r="433" spans="1:9" ht="13">
      <c r="A433" s="164" t="s">
        <v>789</v>
      </c>
      <c r="B433" s="2" t="s">
        <v>790</v>
      </c>
      <c r="C433" s="3">
        <v>3.81</v>
      </c>
      <c r="D433" s="152">
        <v>0.95789999999999997</v>
      </c>
      <c r="E433" s="100">
        <v>1.0249999999999999</v>
      </c>
      <c r="F433" s="127">
        <v>1.25</v>
      </c>
      <c r="G433" s="74">
        <v>0.8</v>
      </c>
      <c r="H433" s="225" t="s">
        <v>258</v>
      </c>
      <c r="I433" s="226" t="s">
        <v>259</v>
      </c>
    </row>
    <row r="434" spans="1:9" ht="13">
      <c r="A434" s="164" t="s">
        <v>791</v>
      </c>
      <c r="B434" s="2" t="s">
        <v>790</v>
      </c>
      <c r="C434" s="3">
        <v>6.19</v>
      </c>
      <c r="D434" s="152">
        <v>1.3862000000000001</v>
      </c>
      <c r="E434" s="100">
        <v>1.0249999999999999</v>
      </c>
      <c r="F434" s="127">
        <v>1.25</v>
      </c>
      <c r="G434" s="74">
        <v>0.8</v>
      </c>
      <c r="H434" s="227" t="s">
        <v>258</v>
      </c>
      <c r="I434" s="228" t="s">
        <v>259</v>
      </c>
    </row>
    <row r="435" spans="1:9" ht="13">
      <c r="A435" s="164" t="s">
        <v>792</v>
      </c>
      <c r="B435" s="2" t="s">
        <v>790</v>
      </c>
      <c r="C435" s="3">
        <v>9.41</v>
      </c>
      <c r="D435" s="152">
        <v>2.0785</v>
      </c>
      <c r="E435" s="100">
        <v>1.0249999999999999</v>
      </c>
      <c r="F435" s="127">
        <v>2.4</v>
      </c>
      <c r="G435" s="74">
        <v>0.8</v>
      </c>
      <c r="H435" s="227" t="s">
        <v>258</v>
      </c>
      <c r="I435" s="228" t="s">
        <v>262</v>
      </c>
    </row>
    <row r="436" spans="1:9" ht="13">
      <c r="A436" s="229" t="s">
        <v>793</v>
      </c>
      <c r="B436" s="230" t="s">
        <v>790</v>
      </c>
      <c r="C436" s="231">
        <v>15.43</v>
      </c>
      <c r="D436" s="232">
        <v>3.8952</v>
      </c>
      <c r="E436" s="233">
        <v>1.0249999999999999</v>
      </c>
      <c r="F436" s="234">
        <v>2.4</v>
      </c>
      <c r="G436" s="235">
        <v>0.8</v>
      </c>
      <c r="H436" s="236" t="s">
        <v>258</v>
      </c>
      <c r="I436" s="237" t="s">
        <v>262</v>
      </c>
    </row>
    <row r="437" spans="1:9" ht="13">
      <c r="A437" s="164" t="s">
        <v>794</v>
      </c>
      <c r="B437" s="2" t="s">
        <v>795</v>
      </c>
      <c r="C437" s="3">
        <v>5.16</v>
      </c>
      <c r="D437" s="152">
        <v>1.1014999999999999</v>
      </c>
      <c r="E437" s="100">
        <v>1.0249999999999999</v>
      </c>
      <c r="F437" s="127">
        <v>1.25</v>
      </c>
      <c r="G437" s="74">
        <v>0.8</v>
      </c>
      <c r="H437" s="225" t="s">
        <v>258</v>
      </c>
      <c r="I437" s="226" t="s">
        <v>259</v>
      </c>
    </row>
    <row r="438" spans="1:9" ht="13">
      <c r="A438" s="164" t="s">
        <v>796</v>
      </c>
      <c r="B438" s="2" t="s">
        <v>795</v>
      </c>
      <c r="C438" s="3">
        <v>7.24</v>
      </c>
      <c r="D438" s="152">
        <v>1.4360999999999999</v>
      </c>
      <c r="E438" s="100">
        <v>1.0249999999999999</v>
      </c>
      <c r="F438" s="127">
        <v>1.25</v>
      </c>
      <c r="G438" s="74">
        <v>0.8</v>
      </c>
      <c r="H438" s="227" t="s">
        <v>258</v>
      </c>
      <c r="I438" s="228" t="s">
        <v>259</v>
      </c>
    </row>
    <row r="439" spans="1:9" ht="13">
      <c r="A439" s="164" t="s">
        <v>797</v>
      </c>
      <c r="B439" s="2" t="s">
        <v>795</v>
      </c>
      <c r="C439" s="3">
        <v>10.52</v>
      </c>
      <c r="D439" s="152">
        <v>2.0676999999999999</v>
      </c>
      <c r="E439" s="100">
        <v>1.0249999999999999</v>
      </c>
      <c r="F439" s="127">
        <v>2.4</v>
      </c>
      <c r="G439" s="74">
        <v>0.8</v>
      </c>
      <c r="H439" s="227" t="s">
        <v>258</v>
      </c>
      <c r="I439" s="228" t="s">
        <v>262</v>
      </c>
    </row>
    <row r="440" spans="1:9" ht="13">
      <c r="A440" s="229" t="s">
        <v>798</v>
      </c>
      <c r="B440" s="230" t="s">
        <v>795</v>
      </c>
      <c r="C440" s="231">
        <v>16.68</v>
      </c>
      <c r="D440" s="232">
        <v>3.7978999999999998</v>
      </c>
      <c r="E440" s="233">
        <v>1.0249999999999999</v>
      </c>
      <c r="F440" s="234">
        <v>2.4</v>
      </c>
      <c r="G440" s="235">
        <v>0.8</v>
      </c>
      <c r="H440" s="236" t="s">
        <v>258</v>
      </c>
      <c r="I440" s="237" t="s">
        <v>262</v>
      </c>
    </row>
    <row r="441" spans="1:9" ht="13">
      <c r="A441" s="164" t="s">
        <v>799</v>
      </c>
      <c r="B441" s="2" t="s">
        <v>800</v>
      </c>
      <c r="C441" s="3">
        <v>2.97</v>
      </c>
      <c r="D441" s="152">
        <v>0.81259999999999999</v>
      </c>
      <c r="E441" s="100">
        <v>1.0249999999999999</v>
      </c>
      <c r="F441" s="127">
        <v>1.25</v>
      </c>
      <c r="G441" s="74">
        <v>0.8</v>
      </c>
      <c r="H441" s="225" t="s">
        <v>258</v>
      </c>
      <c r="I441" s="226" t="s">
        <v>259</v>
      </c>
    </row>
    <row r="442" spans="1:9" ht="13">
      <c r="A442" s="164" t="s">
        <v>801</v>
      </c>
      <c r="B442" s="2" t="s">
        <v>800</v>
      </c>
      <c r="C442" s="3">
        <v>4.46</v>
      </c>
      <c r="D442" s="152">
        <v>1.1166</v>
      </c>
      <c r="E442" s="100">
        <v>1.0249999999999999</v>
      </c>
      <c r="F442" s="127">
        <v>1.25</v>
      </c>
      <c r="G442" s="74">
        <v>0.8</v>
      </c>
      <c r="H442" s="227" t="s">
        <v>258</v>
      </c>
      <c r="I442" s="228" t="s">
        <v>259</v>
      </c>
    </row>
    <row r="443" spans="1:9" ht="13">
      <c r="A443" s="164" t="s">
        <v>802</v>
      </c>
      <c r="B443" s="2" t="s">
        <v>800</v>
      </c>
      <c r="C443" s="3">
        <v>7.3</v>
      </c>
      <c r="D443" s="152">
        <v>1.6237999999999999</v>
      </c>
      <c r="E443" s="100">
        <v>1.0249999999999999</v>
      </c>
      <c r="F443" s="127">
        <v>2.4</v>
      </c>
      <c r="G443" s="74">
        <v>0.8</v>
      </c>
      <c r="H443" s="227" t="s">
        <v>258</v>
      </c>
      <c r="I443" s="228" t="s">
        <v>262</v>
      </c>
    </row>
    <row r="444" spans="1:9" ht="13">
      <c r="A444" s="229" t="s">
        <v>803</v>
      </c>
      <c r="B444" s="230" t="s">
        <v>800</v>
      </c>
      <c r="C444" s="231">
        <v>15.1</v>
      </c>
      <c r="D444" s="232">
        <v>3.8090000000000002</v>
      </c>
      <c r="E444" s="233">
        <v>1.0249999999999999</v>
      </c>
      <c r="F444" s="234">
        <v>2.4</v>
      </c>
      <c r="G444" s="235">
        <v>0.8</v>
      </c>
      <c r="H444" s="236" t="s">
        <v>258</v>
      </c>
      <c r="I444" s="237" t="s">
        <v>262</v>
      </c>
    </row>
    <row r="445" spans="1:9" ht="13">
      <c r="A445" s="164" t="s">
        <v>804</v>
      </c>
      <c r="B445" s="2" t="s">
        <v>805</v>
      </c>
      <c r="C445" s="3">
        <v>3.22</v>
      </c>
      <c r="D445" s="152">
        <v>1.0722</v>
      </c>
      <c r="E445" s="100">
        <v>1.0249999999999999</v>
      </c>
      <c r="F445" s="127">
        <v>1.25</v>
      </c>
      <c r="G445" s="74">
        <v>0.8</v>
      </c>
      <c r="H445" s="225" t="s">
        <v>258</v>
      </c>
      <c r="I445" s="226" t="s">
        <v>259</v>
      </c>
    </row>
    <row r="446" spans="1:9" ht="13">
      <c r="A446" s="164" t="s">
        <v>806</v>
      </c>
      <c r="B446" s="2" t="s">
        <v>805</v>
      </c>
      <c r="C446" s="3">
        <v>4.91</v>
      </c>
      <c r="D446" s="152">
        <v>1.3544</v>
      </c>
      <c r="E446" s="100">
        <v>1.0249999999999999</v>
      </c>
      <c r="F446" s="127">
        <v>1.25</v>
      </c>
      <c r="G446" s="74">
        <v>0.8</v>
      </c>
      <c r="H446" s="227" t="s">
        <v>258</v>
      </c>
      <c r="I446" s="228" t="s">
        <v>259</v>
      </c>
    </row>
    <row r="447" spans="1:9" ht="13">
      <c r="A447" s="164" t="s">
        <v>807</v>
      </c>
      <c r="B447" s="2" t="s">
        <v>805</v>
      </c>
      <c r="C447" s="3">
        <v>8.39</v>
      </c>
      <c r="D447" s="152">
        <v>2.0954999999999999</v>
      </c>
      <c r="E447" s="100">
        <v>1.0249999999999999</v>
      </c>
      <c r="F447" s="127">
        <v>2.4</v>
      </c>
      <c r="G447" s="74">
        <v>0.8</v>
      </c>
      <c r="H447" s="227" t="s">
        <v>258</v>
      </c>
      <c r="I447" s="228" t="s">
        <v>262</v>
      </c>
    </row>
    <row r="448" spans="1:9" ht="13">
      <c r="A448" s="229" t="s">
        <v>808</v>
      </c>
      <c r="B448" s="230" t="s">
        <v>805</v>
      </c>
      <c r="C448" s="231">
        <v>13.46</v>
      </c>
      <c r="D448" s="232">
        <v>3.7277</v>
      </c>
      <c r="E448" s="233">
        <v>1.0249999999999999</v>
      </c>
      <c r="F448" s="234">
        <v>2.4</v>
      </c>
      <c r="G448" s="235">
        <v>0.8</v>
      </c>
      <c r="H448" s="236" t="s">
        <v>258</v>
      </c>
      <c r="I448" s="237" t="s">
        <v>262</v>
      </c>
    </row>
    <row r="449" spans="1:9" ht="13">
      <c r="A449" s="164" t="s">
        <v>809</v>
      </c>
      <c r="B449" s="2" t="s">
        <v>810</v>
      </c>
      <c r="C449" s="3">
        <v>2.2200000000000002</v>
      </c>
      <c r="D449" s="152">
        <v>0.83489999999999998</v>
      </c>
      <c r="E449" s="100">
        <v>1.0249999999999999</v>
      </c>
      <c r="F449" s="127">
        <v>1.25</v>
      </c>
      <c r="G449" s="74">
        <v>0.8</v>
      </c>
      <c r="H449" s="225" t="s">
        <v>258</v>
      </c>
      <c r="I449" s="226" t="s">
        <v>259</v>
      </c>
    </row>
    <row r="450" spans="1:9" ht="13">
      <c r="A450" s="164" t="s">
        <v>811</v>
      </c>
      <c r="B450" s="2" t="s">
        <v>810</v>
      </c>
      <c r="C450" s="3">
        <v>3.74</v>
      </c>
      <c r="D450" s="152">
        <v>1.0734999999999999</v>
      </c>
      <c r="E450" s="100">
        <v>1.0249999999999999</v>
      </c>
      <c r="F450" s="127">
        <v>1.25</v>
      </c>
      <c r="G450" s="74">
        <v>0.8</v>
      </c>
      <c r="H450" s="227" t="s">
        <v>258</v>
      </c>
      <c r="I450" s="228" t="s">
        <v>259</v>
      </c>
    </row>
    <row r="451" spans="1:9" ht="13">
      <c r="A451" s="164" t="s">
        <v>812</v>
      </c>
      <c r="B451" s="2" t="s">
        <v>810</v>
      </c>
      <c r="C451" s="3">
        <v>6.51</v>
      </c>
      <c r="D451" s="152">
        <v>1.6044</v>
      </c>
      <c r="E451" s="100">
        <v>1.0249999999999999</v>
      </c>
      <c r="F451" s="127">
        <v>2.4</v>
      </c>
      <c r="G451" s="74">
        <v>0.8</v>
      </c>
      <c r="H451" s="227" t="s">
        <v>258</v>
      </c>
      <c r="I451" s="228" t="s">
        <v>262</v>
      </c>
    </row>
    <row r="452" spans="1:9" ht="13">
      <c r="A452" s="229" t="s">
        <v>813</v>
      </c>
      <c r="B452" s="230" t="s">
        <v>810</v>
      </c>
      <c r="C452" s="231">
        <v>11.7</v>
      </c>
      <c r="D452" s="232">
        <v>3.0495000000000001</v>
      </c>
      <c r="E452" s="233">
        <v>1.0249999999999999</v>
      </c>
      <c r="F452" s="234">
        <v>2.4</v>
      </c>
      <c r="G452" s="235">
        <v>0.8</v>
      </c>
      <c r="H452" s="236" t="s">
        <v>258</v>
      </c>
      <c r="I452" s="237" t="s">
        <v>262</v>
      </c>
    </row>
    <row r="453" spans="1:9" ht="13">
      <c r="A453" s="164" t="s">
        <v>814</v>
      </c>
      <c r="B453" s="2" t="s">
        <v>815</v>
      </c>
      <c r="C453" s="3">
        <v>3.68</v>
      </c>
      <c r="D453" s="152">
        <v>1.0570999999999999</v>
      </c>
      <c r="E453" s="100">
        <v>1.0249999999999999</v>
      </c>
      <c r="F453" s="127">
        <v>1.25</v>
      </c>
      <c r="G453" s="74">
        <v>0.8</v>
      </c>
      <c r="H453" s="225" t="s">
        <v>258</v>
      </c>
      <c r="I453" s="226" t="s">
        <v>259</v>
      </c>
    </row>
    <row r="454" spans="1:9" ht="13">
      <c r="A454" s="164" t="s">
        <v>816</v>
      </c>
      <c r="B454" s="2" t="s">
        <v>815</v>
      </c>
      <c r="C454" s="3">
        <v>5.13</v>
      </c>
      <c r="D454" s="152">
        <v>1.365</v>
      </c>
      <c r="E454" s="100">
        <v>1.0249999999999999</v>
      </c>
      <c r="F454" s="127">
        <v>1.25</v>
      </c>
      <c r="G454" s="74">
        <v>0.8</v>
      </c>
      <c r="H454" s="227" t="s">
        <v>258</v>
      </c>
      <c r="I454" s="228" t="s">
        <v>259</v>
      </c>
    </row>
    <row r="455" spans="1:9" ht="13">
      <c r="A455" s="164" t="s">
        <v>817</v>
      </c>
      <c r="B455" s="2" t="s">
        <v>815</v>
      </c>
      <c r="C455" s="3">
        <v>7.87</v>
      </c>
      <c r="D455" s="152">
        <v>1.9844999999999999</v>
      </c>
      <c r="E455" s="100">
        <v>1.0249999999999999</v>
      </c>
      <c r="F455" s="127">
        <v>2.4</v>
      </c>
      <c r="G455" s="74">
        <v>0.8</v>
      </c>
      <c r="H455" s="227" t="s">
        <v>258</v>
      </c>
      <c r="I455" s="228" t="s">
        <v>262</v>
      </c>
    </row>
    <row r="456" spans="1:9" ht="13">
      <c r="A456" s="229" t="s">
        <v>818</v>
      </c>
      <c r="B456" s="230" t="s">
        <v>815</v>
      </c>
      <c r="C456" s="231">
        <v>13.36</v>
      </c>
      <c r="D456" s="232">
        <v>3.8754</v>
      </c>
      <c r="E456" s="233">
        <v>1.0249999999999999</v>
      </c>
      <c r="F456" s="234">
        <v>2.4</v>
      </c>
      <c r="G456" s="235">
        <v>0.8</v>
      </c>
      <c r="H456" s="236" t="s">
        <v>258</v>
      </c>
      <c r="I456" s="237" t="s">
        <v>262</v>
      </c>
    </row>
    <row r="457" spans="1:9" ht="13">
      <c r="A457" s="164" t="s">
        <v>819</v>
      </c>
      <c r="B457" s="2" t="s">
        <v>820</v>
      </c>
      <c r="C457" s="3">
        <v>4.82</v>
      </c>
      <c r="D457" s="152">
        <v>1.2450000000000001</v>
      </c>
      <c r="E457" s="100">
        <v>1.0249999999999999</v>
      </c>
      <c r="F457" s="127">
        <v>1.25</v>
      </c>
      <c r="G457" s="74">
        <v>0.8</v>
      </c>
      <c r="H457" s="225" t="s">
        <v>258</v>
      </c>
      <c r="I457" s="226" t="s">
        <v>259</v>
      </c>
    </row>
    <row r="458" spans="1:9" ht="13">
      <c r="A458" s="164" t="s">
        <v>821</v>
      </c>
      <c r="B458" s="2" t="s">
        <v>820</v>
      </c>
      <c r="C458" s="3">
        <v>7.39</v>
      </c>
      <c r="D458" s="152">
        <v>1.7265999999999999</v>
      </c>
      <c r="E458" s="100">
        <v>1.0249999999999999</v>
      </c>
      <c r="F458" s="127">
        <v>1.25</v>
      </c>
      <c r="G458" s="74">
        <v>0.8</v>
      </c>
      <c r="H458" s="227" t="s">
        <v>258</v>
      </c>
      <c r="I458" s="228" t="s">
        <v>259</v>
      </c>
    </row>
    <row r="459" spans="1:9" ht="13">
      <c r="A459" s="164" t="s">
        <v>822</v>
      </c>
      <c r="B459" s="2" t="s">
        <v>820</v>
      </c>
      <c r="C459" s="3">
        <v>11.64</v>
      </c>
      <c r="D459" s="152">
        <v>2.5514999999999999</v>
      </c>
      <c r="E459" s="100">
        <v>1.0249999999999999</v>
      </c>
      <c r="F459" s="127">
        <v>2.4</v>
      </c>
      <c r="G459" s="74">
        <v>0.8</v>
      </c>
      <c r="H459" s="227" t="s">
        <v>258</v>
      </c>
      <c r="I459" s="228" t="s">
        <v>262</v>
      </c>
    </row>
    <row r="460" spans="1:9" ht="13">
      <c r="A460" s="229" t="s">
        <v>823</v>
      </c>
      <c r="B460" s="230" t="s">
        <v>820</v>
      </c>
      <c r="C460" s="231">
        <v>19.05</v>
      </c>
      <c r="D460" s="232">
        <v>4.9218999999999999</v>
      </c>
      <c r="E460" s="233">
        <v>1.0249999999999999</v>
      </c>
      <c r="F460" s="234">
        <v>2.4</v>
      </c>
      <c r="G460" s="235">
        <v>0.8</v>
      </c>
      <c r="H460" s="236" t="s">
        <v>258</v>
      </c>
      <c r="I460" s="237" t="s">
        <v>262</v>
      </c>
    </row>
    <row r="461" spans="1:9" ht="13">
      <c r="A461" s="164" t="s">
        <v>824</v>
      </c>
      <c r="B461" s="2" t="s">
        <v>825</v>
      </c>
      <c r="C461" s="3">
        <v>4.3</v>
      </c>
      <c r="D461" s="152">
        <v>1.2886</v>
      </c>
      <c r="E461" s="100">
        <v>1.0249999999999999</v>
      </c>
      <c r="F461" s="127">
        <v>1.25</v>
      </c>
      <c r="G461" s="74">
        <v>0.8</v>
      </c>
      <c r="H461" s="225" t="s">
        <v>258</v>
      </c>
      <c r="I461" s="226" t="s">
        <v>259</v>
      </c>
    </row>
    <row r="462" spans="1:9" ht="13">
      <c r="A462" s="164" t="s">
        <v>826</v>
      </c>
      <c r="B462" s="2" t="s">
        <v>825</v>
      </c>
      <c r="C462" s="3">
        <v>6.36</v>
      </c>
      <c r="D462" s="152">
        <v>1.6469</v>
      </c>
      <c r="E462" s="100">
        <v>1.0249999999999999</v>
      </c>
      <c r="F462" s="127">
        <v>1.25</v>
      </c>
      <c r="G462" s="74">
        <v>0.8</v>
      </c>
      <c r="H462" s="227" t="s">
        <v>258</v>
      </c>
      <c r="I462" s="228" t="s">
        <v>259</v>
      </c>
    </row>
    <row r="463" spans="1:9" ht="13">
      <c r="A463" s="164" t="s">
        <v>827</v>
      </c>
      <c r="B463" s="2" t="s">
        <v>825</v>
      </c>
      <c r="C463" s="3">
        <v>10.95</v>
      </c>
      <c r="D463" s="152">
        <v>2.5369999999999999</v>
      </c>
      <c r="E463" s="100">
        <v>1.0249999999999999</v>
      </c>
      <c r="F463" s="127">
        <v>2.4</v>
      </c>
      <c r="G463" s="74">
        <v>0.8</v>
      </c>
      <c r="H463" s="227" t="s">
        <v>258</v>
      </c>
      <c r="I463" s="228" t="s">
        <v>262</v>
      </c>
    </row>
    <row r="464" spans="1:9" ht="13">
      <c r="A464" s="229" t="s">
        <v>828</v>
      </c>
      <c r="B464" s="230" t="s">
        <v>825</v>
      </c>
      <c r="C464" s="231">
        <v>16.579999999999998</v>
      </c>
      <c r="D464" s="232">
        <v>4.3213999999999997</v>
      </c>
      <c r="E464" s="233">
        <v>1.0249999999999999</v>
      </c>
      <c r="F464" s="234">
        <v>2.4</v>
      </c>
      <c r="G464" s="235">
        <v>0.8</v>
      </c>
      <c r="H464" s="236" t="s">
        <v>258</v>
      </c>
      <c r="I464" s="237" t="s">
        <v>262</v>
      </c>
    </row>
    <row r="465" spans="1:9" ht="13">
      <c r="A465" s="164" t="s">
        <v>829</v>
      </c>
      <c r="B465" s="2" t="s">
        <v>830</v>
      </c>
      <c r="C465" s="3">
        <v>2.16</v>
      </c>
      <c r="D465" s="152">
        <v>0.92090000000000005</v>
      </c>
      <c r="E465" s="100">
        <v>1.0249999999999999</v>
      </c>
      <c r="F465" s="127">
        <v>1.25</v>
      </c>
      <c r="G465" s="74">
        <v>0.8</v>
      </c>
      <c r="H465" s="225" t="s">
        <v>258</v>
      </c>
      <c r="I465" s="226" t="s">
        <v>259</v>
      </c>
    </row>
    <row r="466" spans="1:9" ht="13">
      <c r="A466" s="164" t="s">
        <v>831</v>
      </c>
      <c r="B466" s="2" t="s">
        <v>830</v>
      </c>
      <c r="C466" s="3">
        <v>4.2</v>
      </c>
      <c r="D466" s="152">
        <v>1.2174</v>
      </c>
      <c r="E466" s="100">
        <v>1.0249999999999999</v>
      </c>
      <c r="F466" s="127">
        <v>1.25</v>
      </c>
      <c r="G466" s="74">
        <v>0.8</v>
      </c>
      <c r="H466" s="227" t="s">
        <v>258</v>
      </c>
      <c r="I466" s="228" t="s">
        <v>259</v>
      </c>
    </row>
    <row r="467" spans="1:9" ht="13">
      <c r="A467" s="164" t="s">
        <v>832</v>
      </c>
      <c r="B467" s="2" t="s">
        <v>830</v>
      </c>
      <c r="C467" s="3">
        <v>8.7899999999999991</v>
      </c>
      <c r="D467" s="152">
        <v>1.9188000000000001</v>
      </c>
      <c r="E467" s="100">
        <v>1.0249999999999999</v>
      </c>
      <c r="F467" s="127">
        <v>2.4</v>
      </c>
      <c r="G467" s="74">
        <v>0.8</v>
      </c>
      <c r="H467" s="227" t="s">
        <v>258</v>
      </c>
      <c r="I467" s="228" t="s">
        <v>262</v>
      </c>
    </row>
    <row r="468" spans="1:9" ht="13">
      <c r="A468" s="229" t="s">
        <v>833</v>
      </c>
      <c r="B468" s="230" t="s">
        <v>830</v>
      </c>
      <c r="C468" s="231">
        <v>25.44</v>
      </c>
      <c r="D468" s="232">
        <v>6.6016000000000004</v>
      </c>
      <c r="E468" s="233">
        <v>1.0249999999999999</v>
      </c>
      <c r="F468" s="234">
        <v>2.4</v>
      </c>
      <c r="G468" s="235">
        <v>0.8</v>
      </c>
      <c r="H468" s="236" t="s">
        <v>258</v>
      </c>
      <c r="I468" s="237" t="s">
        <v>262</v>
      </c>
    </row>
    <row r="469" spans="1:9" ht="13">
      <c r="A469" s="164" t="s">
        <v>834</v>
      </c>
      <c r="B469" s="2" t="s">
        <v>835</v>
      </c>
      <c r="C469" s="3">
        <v>3.1</v>
      </c>
      <c r="D469" s="152">
        <v>0.92200000000000004</v>
      </c>
      <c r="E469" s="100">
        <v>1.0249999999999999</v>
      </c>
      <c r="F469" s="127">
        <v>1.25</v>
      </c>
      <c r="G469" s="74">
        <v>0.8</v>
      </c>
      <c r="H469" s="225" t="s">
        <v>258</v>
      </c>
      <c r="I469" s="226" t="s">
        <v>259</v>
      </c>
    </row>
    <row r="470" spans="1:9" ht="13">
      <c r="A470" s="164" t="s">
        <v>836</v>
      </c>
      <c r="B470" s="2" t="s">
        <v>835</v>
      </c>
      <c r="C470" s="3">
        <v>4.87</v>
      </c>
      <c r="D470" s="152">
        <v>1.1986000000000001</v>
      </c>
      <c r="E470" s="100">
        <v>1.0249999999999999</v>
      </c>
      <c r="F470" s="127">
        <v>1.25</v>
      </c>
      <c r="G470" s="74">
        <v>0.8</v>
      </c>
      <c r="H470" s="227" t="s">
        <v>258</v>
      </c>
      <c r="I470" s="228" t="s">
        <v>259</v>
      </c>
    </row>
    <row r="471" spans="1:9" ht="13">
      <c r="A471" s="164" t="s">
        <v>837</v>
      </c>
      <c r="B471" s="2" t="s">
        <v>835</v>
      </c>
      <c r="C471" s="3">
        <v>7.5</v>
      </c>
      <c r="D471" s="152">
        <v>1.7763</v>
      </c>
      <c r="E471" s="100">
        <v>1.0249999999999999</v>
      </c>
      <c r="F471" s="127">
        <v>2.4</v>
      </c>
      <c r="G471" s="74">
        <v>0.8</v>
      </c>
      <c r="H471" s="227" t="s">
        <v>258</v>
      </c>
      <c r="I471" s="228" t="s">
        <v>262</v>
      </c>
    </row>
    <row r="472" spans="1:9" ht="13">
      <c r="A472" s="229" t="s">
        <v>838</v>
      </c>
      <c r="B472" s="230" t="s">
        <v>835</v>
      </c>
      <c r="C472" s="231">
        <v>12.14</v>
      </c>
      <c r="D472" s="232">
        <v>2.9918999999999998</v>
      </c>
      <c r="E472" s="233">
        <v>1.0249999999999999</v>
      </c>
      <c r="F472" s="234">
        <v>2.4</v>
      </c>
      <c r="G472" s="235">
        <v>0.8</v>
      </c>
      <c r="H472" s="236" t="s">
        <v>258</v>
      </c>
      <c r="I472" s="237" t="s">
        <v>262</v>
      </c>
    </row>
    <row r="473" spans="1:9" ht="13">
      <c r="A473" s="164" t="s">
        <v>839</v>
      </c>
      <c r="B473" s="2" t="s">
        <v>840</v>
      </c>
      <c r="C473" s="3">
        <v>1.57</v>
      </c>
      <c r="D473" s="152">
        <v>0.8276</v>
      </c>
      <c r="E473" s="100">
        <v>1.0249999999999999</v>
      </c>
      <c r="F473" s="127">
        <v>1.25</v>
      </c>
      <c r="G473" s="74">
        <v>0.8</v>
      </c>
      <c r="H473" s="225" t="s">
        <v>258</v>
      </c>
      <c r="I473" s="226" t="s">
        <v>259</v>
      </c>
    </row>
    <row r="474" spans="1:9" ht="13">
      <c r="A474" s="164" t="s">
        <v>841</v>
      </c>
      <c r="B474" s="2" t="s">
        <v>840</v>
      </c>
      <c r="C474" s="3">
        <v>2.72</v>
      </c>
      <c r="D474" s="152">
        <v>1.0284</v>
      </c>
      <c r="E474" s="100">
        <v>1.0249999999999999</v>
      </c>
      <c r="F474" s="127">
        <v>1.25</v>
      </c>
      <c r="G474" s="74">
        <v>0.8</v>
      </c>
      <c r="H474" s="227" t="s">
        <v>258</v>
      </c>
      <c r="I474" s="228" t="s">
        <v>259</v>
      </c>
    </row>
    <row r="475" spans="1:9" ht="13">
      <c r="A475" s="164" t="s">
        <v>842</v>
      </c>
      <c r="B475" s="2" t="s">
        <v>840</v>
      </c>
      <c r="C475" s="3">
        <v>5.26</v>
      </c>
      <c r="D475" s="152">
        <v>1.5335000000000001</v>
      </c>
      <c r="E475" s="100">
        <v>1.0249999999999999</v>
      </c>
      <c r="F475" s="127">
        <v>2.4</v>
      </c>
      <c r="G475" s="74">
        <v>0.8</v>
      </c>
      <c r="H475" s="227" t="s">
        <v>258</v>
      </c>
      <c r="I475" s="228" t="s">
        <v>262</v>
      </c>
    </row>
    <row r="476" spans="1:9" ht="13">
      <c r="A476" s="229" t="s">
        <v>843</v>
      </c>
      <c r="B476" s="230" t="s">
        <v>840</v>
      </c>
      <c r="C476" s="231">
        <v>10.43</v>
      </c>
      <c r="D476" s="232">
        <v>2.9161000000000001</v>
      </c>
      <c r="E476" s="233">
        <v>1.0249999999999999</v>
      </c>
      <c r="F476" s="234">
        <v>2.4</v>
      </c>
      <c r="G476" s="235">
        <v>0.8</v>
      </c>
      <c r="H476" s="236" t="s">
        <v>258</v>
      </c>
      <c r="I476" s="237" t="s">
        <v>262</v>
      </c>
    </row>
    <row r="477" spans="1:9" ht="13">
      <c r="A477" s="164" t="s">
        <v>844</v>
      </c>
      <c r="B477" s="2" t="s">
        <v>845</v>
      </c>
      <c r="C477" s="3">
        <v>3.27</v>
      </c>
      <c r="D477" s="152">
        <v>0.74119999999999997</v>
      </c>
      <c r="E477" s="100">
        <v>1.0249999999999999</v>
      </c>
      <c r="F477" s="127">
        <v>1.25</v>
      </c>
      <c r="G477" s="74">
        <v>0.8</v>
      </c>
      <c r="H477" s="225" t="s">
        <v>258</v>
      </c>
      <c r="I477" s="226" t="s">
        <v>259</v>
      </c>
    </row>
    <row r="478" spans="1:9" ht="13">
      <c r="A478" s="164" t="s">
        <v>846</v>
      </c>
      <c r="B478" s="2" t="s">
        <v>845</v>
      </c>
      <c r="C478" s="3">
        <v>4.46</v>
      </c>
      <c r="D478" s="152">
        <v>0.85350000000000004</v>
      </c>
      <c r="E478" s="100">
        <v>1.0249999999999999</v>
      </c>
      <c r="F478" s="127">
        <v>1.25</v>
      </c>
      <c r="G478" s="74">
        <v>0.8</v>
      </c>
      <c r="H478" s="227" t="s">
        <v>258</v>
      </c>
      <c r="I478" s="228" t="s">
        <v>259</v>
      </c>
    </row>
    <row r="479" spans="1:9" ht="13">
      <c r="A479" s="164" t="s">
        <v>847</v>
      </c>
      <c r="B479" s="2" t="s">
        <v>845</v>
      </c>
      <c r="C479" s="3">
        <v>6.88</v>
      </c>
      <c r="D479" s="152">
        <v>1.2052</v>
      </c>
      <c r="E479" s="100">
        <v>1.0249999999999999</v>
      </c>
      <c r="F479" s="127">
        <v>2.4</v>
      </c>
      <c r="G479" s="74">
        <v>0.8</v>
      </c>
      <c r="H479" s="227" t="s">
        <v>258</v>
      </c>
      <c r="I479" s="228" t="s">
        <v>262</v>
      </c>
    </row>
    <row r="480" spans="1:9" ht="13">
      <c r="A480" s="229" t="s">
        <v>848</v>
      </c>
      <c r="B480" s="230" t="s">
        <v>845</v>
      </c>
      <c r="C480" s="231">
        <v>11.32</v>
      </c>
      <c r="D480" s="232">
        <v>2.2462</v>
      </c>
      <c r="E480" s="233">
        <v>1.0249999999999999</v>
      </c>
      <c r="F480" s="234">
        <v>2.4</v>
      </c>
      <c r="G480" s="235">
        <v>0.8</v>
      </c>
      <c r="H480" s="236" t="s">
        <v>258</v>
      </c>
      <c r="I480" s="237" t="s">
        <v>262</v>
      </c>
    </row>
    <row r="481" spans="1:9" ht="13">
      <c r="A481" s="164" t="s">
        <v>849</v>
      </c>
      <c r="B481" s="2" t="s">
        <v>850</v>
      </c>
      <c r="C481" s="3">
        <v>2.6</v>
      </c>
      <c r="D481" s="152">
        <v>0.58499999999999996</v>
      </c>
      <c r="E481" s="100">
        <v>1.0249999999999999</v>
      </c>
      <c r="F481" s="127">
        <v>1.25</v>
      </c>
      <c r="G481" s="74">
        <v>0.8</v>
      </c>
      <c r="H481" s="225" t="s">
        <v>258</v>
      </c>
      <c r="I481" s="226" t="s">
        <v>259</v>
      </c>
    </row>
    <row r="482" spans="1:9" ht="13">
      <c r="A482" s="164" t="s">
        <v>851</v>
      </c>
      <c r="B482" s="2" t="s">
        <v>850</v>
      </c>
      <c r="C482" s="3">
        <v>3.37</v>
      </c>
      <c r="D482" s="152">
        <v>0.71319999999999995</v>
      </c>
      <c r="E482" s="100">
        <v>1.0249999999999999</v>
      </c>
      <c r="F482" s="127">
        <v>1.25</v>
      </c>
      <c r="G482" s="74">
        <v>0.8</v>
      </c>
      <c r="H482" s="227" t="s">
        <v>258</v>
      </c>
      <c r="I482" s="228" t="s">
        <v>259</v>
      </c>
    </row>
    <row r="483" spans="1:9" ht="13">
      <c r="A483" s="164" t="s">
        <v>852</v>
      </c>
      <c r="B483" s="2" t="s">
        <v>850</v>
      </c>
      <c r="C483" s="3">
        <v>5.0599999999999996</v>
      </c>
      <c r="D483" s="152">
        <v>1.0503</v>
      </c>
      <c r="E483" s="100">
        <v>1.0249999999999999</v>
      </c>
      <c r="F483" s="127">
        <v>2.4</v>
      </c>
      <c r="G483" s="74">
        <v>0.8</v>
      </c>
      <c r="H483" s="227" t="s">
        <v>258</v>
      </c>
      <c r="I483" s="228" t="s">
        <v>262</v>
      </c>
    </row>
    <row r="484" spans="1:9" ht="13">
      <c r="A484" s="229" t="s">
        <v>853</v>
      </c>
      <c r="B484" s="230" t="s">
        <v>850</v>
      </c>
      <c r="C484" s="231">
        <v>9.6</v>
      </c>
      <c r="D484" s="232">
        <v>2.2854999999999999</v>
      </c>
      <c r="E484" s="233">
        <v>1.0249999999999999</v>
      </c>
      <c r="F484" s="234">
        <v>2.4</v>
      </c>
      <c r="G484" s="235">
        <v>0.8</v>
      </c>
      <c r="H484" s="236" t="s">
        <v>258</v>
      </c>
      <c r="I484" s="237" t="s">
        <v>262</v>
      </c>
    </row>
    <row r="485" spans="1:9" ht="13">
      <c r="A485" s="164" t="s">
        <v>854</v>
      </c>
      <c r="B485" s="2" t="s">
        <v>855</v>
      </c>
      <c r="C485" s="3">
        <v>2.39</v>
      </c>
      <c r="D485" s="152">
        <v>0.53180000000000005</v>
      </c>
      <c r="E485" s="100">
        <v>1.0249999999999999</v>
      </c>
      <c r="F485" s="127">
        <v>1.25</v>
      </c>
      <c r="G485" s="74">
        <v>0.8</v>
      </c>
      <c r="H485" s="225" t="s">
        <v>258</v>
      </c>
      <c r="I485" s="226" t="s">
        <v>259</v>
      </c>
    </row>
    <row r="486" spans="1:9" ht="13">
      <c r="A486" s="164" t="s">
        <v>856</v>
      </c>
      <c r="B486" s="2" t="s">
        <v>855</v>
      </c>
      <c r="C486" s="3">
        <v>3.25</v>
      </c>
      <c r="D486" s="152">
        <v>0.68079999999999996</v>
      </c>
      <c r="E486" s="100">
        <v>1.0249999999999999</v>
      </c>
      <c r="F486" s="127">
        <v>1.25</v>
      </c>
      <c r="G486" s="74">
        <v>0.8</v>
      </c>
      <c r="H486" s="227" t="s">
        <v>258</v>
      </c>
      <c r="I486" s="228" t="s">
        <v>259</v>
      </c>
    </row>
    <row r="487" spans="1:9" ht="13">
      <c r="A487" s="164" t="s">
        <v>857</v>
      </c>
      <c r="B487" s="2" t="s">
        <v>855</v>
      </c>
      <c r="C487" s="3">
        <v>4.7</v>
      </c>
      <c r="D487" s="152">
        <v>0.99039999999999995</v>
      </c>
      <c r="E487" s="100">
        <v>1.0249999999999999</v>
      </c>
      <c r="F487" s="127">
        <v>2.4</v>
      </c>
      <c r="G487" s="74">
        <v>0.8</v>
      </c>
      <c r="H487" s="227" t="s">
        <v>258</v>
      </c>
      <c r="I487" s="228" t="s">
        <v>262</v>
      </c>
    </row>
    <row r="488" spans="1:9" ht="13">
      <c r="A488" s="229" t="s">
        <v>858</v>
      </c>
      <c r="B488" s="230" t="s">
        <v>855</v>
      </c>
      <c r="C488" s="231">
        <v>9.6199999999999992</v>
      </c>
      <c r="D488" s="232">
        <v>2.3119000000000001</v>
      </c>
      <c r="E488" s="233">
        <v>1.0249999999999999</v>
      </c>
      <c r="F488" s="234">
        <v>2.4</v>
      </c>
      <c r="G488" s="235">
        <v>0.8</v>
      </c>
      <c r="H488" s="236" t="s">
        <v>258</v>
      </c>
      <c r="I488" s="237" t="s">
        <v>262</v>
      </c>
    </row>
    <row r="489" spans="1:9" ht="13">
      <c r="A489" s="164" t="s">
        <v>859</v>
      </c>
      <c r="B489" s="2" t="s">
        <v>860</v>
      </c>
      <c r="C489" s="3">
        <v>2.19</v>
      </c>
      <c r="D489" s="152">
        <v>0.54149999999999998</v>
      </c>
      <c r="E489" s="100">
        <v>1.0249999999999999</v>
      </c>
      <c r="F489" s="127">
        <v>1.25</v>
      </c>
      <c r="G489" s="74">
        <v>0.8</v>
      </c>
      <c r="H489" s="225" t="s">
        <v>258</v>
      </c>
      <c r="I489" s="226" t="s">
        <v>259</v>
      </c>
    </row>
    <row r="490" spans="1:9" ht="13">
      <c r="A490" s="164" t="s">
        <v>861</v>
      </c>
      <c r="B490" s="2" t="s">
        <v>860</v>
      </c>
      <c r="C490" s="3">
        <v>3.2</v>
      </c>
      <c r="D490" s="152">
        <v>0.65039999999999998</v>
      </c>
      <c r="E490" s="100">
        <v>1.0249999999999999</v>
      </c>
      <c r="F490" s="127">
        <v>1.25</v>
      </c>
      <c r="G490" s="74">
        <v>0.8</v>
      </c>
      <c r="H490" s="227" t="s">
        <v>258</v>
      </c>
      <c r="I490" s="228" t="s">
        <v>259</v>
      </c>
    </row>
    <row r="491" spans="1:9" ht="13">
      <c r="A491" s="164" t="s">
        <v>862</v>
      </c>
      <c r="B491" s="2" t="s">
        <v>860</v>
      </c>
      <c r="C491" s="3">
        <v>5.19</v>
      </c>
      <c r="D491" s="152">
        <v>0.94969999999999999</v>
      </c>
      <c r="E491" s="100">
        <v>1.0249999999999999</v>
      </c>
      <c r="F491" s="127">
        <v>2.4</v>
      </c>
      <c r="G491" s="74">
        <v>0.8</v>
      </c>
      <c r="H491" s="227" t="s">
        <v>258</v>
      </c>
      <c r="I491" s="228" t="s">
        <v>262</v>
      </c>
    </row>
    <row r="492" spans="1:9" ht="13">
      <c r="A492" s="229" t="s">
        <v>863</v>
      </c>
      <c r="B492" s="230" t="s">
        <v>860</v>
      </c>
      <c r="C492" s="231">
        <v>9.5399999999999991</v>
      </c>
      <c r="D492" s="232">
        <v>1.8792</v>
      </c>
      <c r="E492" s="233">
        <v>1.0249999999999999</v>
      </c>
      <c r="F492" s="234">
        <v>2.4</v>
      </c>
      <c r="G492" s="235">
        <v>0.8</v>
      </c>
      <c r="H492" s="236" t="s">
        <v>258</v>
      </c>
      <c r="I492" s="237" t="s">
        <v>262</v>
      </c>
    </row>
    <row r="493" spans="1:9" ht="13">
      <c r="A493" s="164" t="s">
        <v>864</v>
      </c>
      <c r="B493" s="2" t="s">
        <v>865</v>
      </c>
      <c r="C493" s="3">
        <v>3.07</v>
      </c>
      <c r="D493" s="152">
        <v>0.4819</v>
      </c>
      <c r="E493" s="100">
        <v>1.0249999999999999</v>
      </c>
      <c r="F493" s="127">
        <v>1.25</v>
      </c>
      <c r="G493" s="74">
        <v>0.8</v>
      </c>
      <c r="H493" s="225" t="s">
        <v>258</v>
      </c>
      <c r="I493" s="226" t="s">
        <v>259</v>
      </c>
    </row>
    <row r="494" spans="1:9" ht="13">
      <c r="A494" s="164" t="s">
        <v>866</v>
      </c>
      <c r="B494" s="2" t="s">
        <v>865</v>
      </c>
      <c r="C494" s="3">
        <v>3.73</v>
      </c>
      <c r="D494" s="152">
        <v>0.63939999999999997</v>
      </c>
      <c r="E494" s="100">
        <v>1.0249999999999999</v>
      </c>
      <c r="F494" s="127">
        <v>1.25</v>
      </c>
      <c r="G494" s="74">
        <v>0.8</v>
      </c>
      <c r="H494" s="227" t="s">
        <v>258</v>
      </c>
      <c r="I494" s="228" t="s">
        <v>259</v>
      </c>
    </row>
    <row r="495" spans="1:9" ht="13">
      <c r="A495" s="164" t="s">
        <v>867</v>
      </c>
      <c r="B495" s="2" t="s">
        <v>865</v>
      </c>
      <c r="C495" s="3">
        <v>5.51</v>
      </c>
      <c r="D495" s="152">
        <v>0.99709999999999999</v>
      </c>
      <c r="E495" s="100">
        <v>1.0249999999999999</v>
      </c>
      <c r="F495" s="127">
        <v>2.4</v>
      </c>
      <c r="G495" s="74">
        <v>0.8</v>
      </c>
      <c r="H495" s="227" t="s">
        <v>258</v>
      </c>
      <c r="I495" s="228" t="s">
        <v>262</v>
      </c>
    </row>
    <row r="496" spans="1:9" ht="13">
      <c r="A496" s="229" t="s">
        <v>868</v>
      </c>
      <c r="B496" s="230" t="s">
        <v>865</v>
      </c>
      <c r="C496" s="231">
        <v>9.7200000000000006</v>
      </c>
      <c r="D496" s="232">
        <v>1.9245000000000001</v>
      </c>
      <c r="E496" s="233">
        <v>1.0249999999999999</v>
      </c>
      <c r="F496" s="234">
        <v>2.4</v>
      </c>
      <c r="G496" s="235">
        <v>0.8</v>
      </c>
      <c r="H496" s="236" t="s">
        <v>258</v>
      </c>
      <c r="I496" s="237" t="s">
        <v>262</v>
      </c>
    </row>
    <row r="497" spans="1:9" ht="13">
      <c r="A497" s="164" t="s">
        <v>869</v>
      </c>
      <c r="B497" s="2" t="s">
        <v>870</v>
      </c>
      <c r="C497" s="3">
        <v>3.25</v>
      </c>
      <c r="D497" s="152">
        <v>0.54279999999999995</v>
      </c>
      <c r="E497" s="100">
        <v>1.0249999999999999</v>
      </c>
      <c r="F497" s="127">
        <v>1.25</v>
      </c>
      <c r="G497" s="74">
        <v>0.8</v>
      </c>
      <c r="H497" s="225" t="s">
        <v>258</v>
      </c>
      <c r="I497" s="226" t="s">
        <v>259</v>
      </c>
    </row>
    <row r="498" spans="1:9" ht="13">
      <c r="A498" s="164" t="s">
        <v>871</v>
      </c>
      <c r="B498" s="2" t="s">
        <v>870</v>
      </c>
      <c r="C498" s="3">
        <v>4.13</v>
      </c>
      <c r="D498" s="152">
        <v>0.68889999999999996</v>
      </c>
      <c r="E498" s="100">
        <v>1.0249999999999999</v>
      </c>
      <c r="F498" s="127">
        <v>1.25</v>
      </c>
      <c r="G498" s="74">
        <v>0.8</v>
      </c>
      <c r="H498" s="227" t="s">
        <v>258</v>
      </c>
      <c r="I498" s="228" t="s">
        <v>259</v>
      </c>
    </row>
    <row r="499" spans="1:9" ht="13">
      <c r="A499" s="164" t="s">
        <v>872</v>
      </c>
      <c r="B499" s="2" t="s">
        <v>870</v>
      </c>
      <c r="C499" s="3">
        <v>6.33</v>
      </c>
      <c r="D499" s="152">
        <v>1.0377000000000001</v>
      </c>
      <c r="E499" s="100">
        <v>1.0249999999999999</v>
      </c>
      <c r="F499" s="127">
        <v>2.4</v>
      </c>
      <c r="G499" s="74">
        <v>0.8</v>
      </c>
      <c r="H499" s="227" t="s">
        <v>258</v>
      </c>
      <c r="I499" s="228" t="s">
        <v>262</v>
      </c>
    </row>
    <row r="500" spans="1:9" ht="13">
      <c r="A500" s="229" t="s">
        <v>873</v>
      </c>
      <c r="B500" s="230" t="s">
        <v>870</v>
      </c>
      <c r="C500" s="231">
        <v>11.08</v>
      </c>
      <c r="D500" s="232">
        <v>1.9616</v>
      </c>
      <c r="E500" s="233">
        <v>1.0249999999999999</v>
      </c>
      <c r="F500" s="234">
        <v>2.4</v>
      </c>
      <c r="G500" s="235">
        <v>0.8</v>
      </c>
      <c r="H500" s="236" t="s">
        <v>258</v>
      </c>
      <c r="I500" s="237" t="s">
        <v>262</v>
      </c>
    </row>
    <row r="501" spans="1:9" ht="13">
      <c r="A501" s="164" t="s">
        <v>874</v>
      </c>
      <c r="B501" s="2" t="s">
        <v>875</v>
      </c>
      <c r="C501" s="3">
        <v>3</v>
      </c>
      <c r="D501" s="152">
        <v>0.54749999999999999</v>
      </c>
      <c r="E501" s="100">
        <v>1.0249999999999999</v>
      </c>
      <c r="F501" s="127">
        <v>1.25</v>
      </c>
      <c r="G501" s="74">
        <v>0.8</v>
      </c>
      <c r="H501" s="225" t="s">
        <v>258</v>
      </c>
      <c r="I501" s="226" t="s">
        <v>259</v>
      </c>
    </row>
    <row r="502" spans="1:9" ht="13">
      <c r="A502" s="164" t="s">
        <v>876</v>
      </c>
      <c r="B502" s="2" t="s">
        <v>875</v>
      </c>
      <c r="C502" s="3">
        <v>3.89</v>
      </c>
      <c r="D502" s="152">
        <v>0.68189999999999995</v>
      </c>
      <c r="E502" s="100">
        <v>1.0249999999999999</v>
      </c>
      <c r="F502" s="127">
        <v>1.25</v>
      </c>
      <c r="G502" s="74">
        <v>0.8</v>
      </c>
      <c r="H502" s="227" t="s">
        <v>258</v>
      </c>
      <c r="I502" s="228" t="s">
        <v>259</v>
      </c>
    </row>
    <row r="503" spans="1:9" ht="13">
      <c r="A503" s="164" t="s">
        <v>877</v>
      </c>
      <c r="B503" s="2" t="s">
        <v>875</v>
      </c>
      <c r="C503" s="3">
        <v>5.98</v>
      </c>
      <c r="D503" s="152">
        <v>1.0429999999999999</v>
      </c>
      <c r="E503" s="100">
        <v>1.0249999999999999</v>
      </c>
      <c r="F503" s="127">
        <v>2.4</v>
      </c>
      <c r="G503" s="74">
        <v>0.8</v>
      </c>
      <c r="H503" s="227" t="s">
        <v>258</v>
      </c>
      <c r="I503" s="228" t="s">
        <v>262</v>
      </c>
    </row>
    <row r="504" spans="1:9" ht="13">
      <c r="A504" s="229" t="s">
        <v>878</v>
      </c>
      <c r="B504" s="230" t="s">
        <v>875</v>
      </c>
      <c r="C504" s="231">
        <v>9.0399999999999991</v>
      </c>
      <c r="D504" s="232">
        <v>1.82</v>
      </c>
      <c r="E504" s="233">
        <v>1.0249999999999999</v>
      </c>
      <c r="F504" s="234">
        <v>2.4</v>
      </c>
      <c r="G504" s="235">
        <v>0.8</v>
      </c>
      <c r="H504" s="236" t="s">
        <v>258</v>
      </c>
      <c r="I504" s="237" t="s">
        <v>262</v>
      </c>
    </row>
    <row r="505" spans="1:9" ht="13">
      <c r="A505" s="164" t="s">
        <v>879</v>
      </c>
      <c r="B505" s="2" t="s">
        <v>880</v>
      </c>
      <c r="C505" s="3">
        <v>2.85</v>
      </c>
      <c r="D505" s="152">
        <v>0.442</v>
      </c>
      <c r="E505" s="100">
        <v>1.0249999999999999</v>
      </c>
      <c r="F505" s="127">
        <v>1.25</v>
      </c>
      <c r="G505" s="74">
        <v>0.8</v>
      </c>
      <c r="H505" s="225" t="s">
        <v>258</v>
      </c>
      <c r="I505" s="226" t="s">
        <v>259</v>
      </c>
    </row>
    <row r="506" spans="1:9" ht="13">
      <c r="A506" s="164" t="s">
        <v>881</v>
      </c>
      <c r="B506" s="2" t="s">
        <v>880</v>
      </c>
      <c r="C506" s="3">
        <v>3.91</v>
      </c>
      <c r="D506" s="152">
        <v>0.58819999999999995</v>
      </c>
      <c r="E506" s="100">
        <v>1.0249999999999999</v>
      </c>
      <c r="F506" s="127">
        <v>1.25</v>
      </c>
      <c r="G506" s="74">
        <v>0.8</v>
      </c>
      <c r="H506" s="227" t="s">
        <v>258</v>
      </c>
      <c r="I506" s="228" t="s">
        <v>259</v>
      </c>
    </row>
    <row r="507" spans="1:9" ht="13">
      <c r="A507" s="164" t="s">
        <v>882</v>
      </c>
      <c r="B507" s="2" t="s">
        <v>880</v>
      </c>
      <c r="C507" s="3">
        <v>6.23</v>
      </c>
      <c r="D507" s="152">
        <v>0.95220000000000005</v>
      </c>
      <c r="E507" s="100">
        <v>1.0249999999999999</v>
      </c>
      <c r="F507" s="127">
        <v>2.4</v>
      </c>
      <c r="G507" s="74">
        <v>0.8</v>
      </c>
      <c r="H507" s="227" t="s">
        <v>258</v>
      </c>
      <c r="I507" s="228" t="s">
        <v>262</v>
      </c>
    </row>
    <row r="508" spans="1:9" ht="13">
      <c r="A508" s="229" t="s">
        <v>883</v>
      </c>
      <c r="B508" s="230" t="s">
        <v>880</v>
      </c>
      <c r="C508" s="231">
        <v>10.07</v>
      </c>
      <c r="D508" s="232">
        <v>1.8203</v>
      </c>
      <c r="E508" s="233">
        <v>1.0249999999999999</v>
      </c>
      <c r="F508" s="234">
        <v>2.4</v>
      </c>
      <c r="G508" s="235">
        <v>0.8</v>
      </c>
      <c r="H508" s="236" t="s">
        <v>258</v>
      </c>
      <c r="I508" s="237" t="s">
        <v>262</v>
      </c>
    </row>
    <row r="509" spans="1:9" ht="13">
      <c r="A509" s="164" t="s">
        <v>884</v>
      </c>
      <c r="B509" s="2" t="s">
        <v>885</v>
      </c>
      <c r="C509" s="3">
        <v>3.38</v>
      </c>
      <c r="D509" s="152">
        <v>0.49130000000000001</v>
      </c>
      <c r="E509" s="100">
        <v>1.0249999999999999</v>
      </c>
      <c r="F509" s="127">
        <v>1.25</v>
      </c>
      <c r="G509" s="74">
        <v>0.8</v>
      </c>
      <c r="H509" s="225" t="s">
        <v>258</v>
      </c>
      <c r="I509" s="226" t="s">
        <v>259</v>
      </c>
    </row>
    <row r="510" spans="1:9" ht="13">
      <c r="A510" s="164" t="s">
        <v>886</v>
      </c>
      <c r="B510" s="2" t="s">
        <v>885</v>
      </c>
      <c r="C510" s="3">
        <v>4.5599999999999996</v>
      </c>
      <c r="D510" s="152">
        <v>0.66779999999999995</v>
      </c>
      <c r="E510" s="100">
        <v>1.0249999999999999</v>
      </c>
      <c r="F510" s="127">
        <v>1.25</v>
      </c>
      <c r="G510" s="74">
        <v>0.8</v>
      </c>
      <c r="H510" s="227" t="s">
        <v>258</v>
      </c>
      <c r="I510" s="228" t="s">
        <v>259</v>
      </c>
    </row>
    <row r="511" spans="1:9" ht="13">
      <c r="A511" s="164" t="s">
        <v>887</v>
      </c>
      <c r="B511" s="2" t="s">
        <v>885</v>
      </c>
      <c r="C511" s="3">
        <v>6.74</v>
      </c>
      <c r="D511" s="152">
        <v>1.0157</v>
      </c>
      <c r="E511" s="100">
        <v>1.0249999999999999</v>
      </c>
      <c r="F511" s="127">
        <v>2.4</v>
      </c>
      <c r="G511" s="74">
        <v>0.8</v>
      </c>
      <c r="H511" s="227" t="s">
        <v>258</v>
      </c>
      <c r="I511" s="228" t="s">
        <v>262</v>
      </c>
    </row>
    <row r="512" spans="1:9" ht="13">
      <c r="A512" s="229" t="s">
        <v>888</v>
      </c>
      <c r="B512" s="230" t="s">
        <v>885</v>
      </c>
      <c r="C512" s="231">
        <v>11.13</v>
      </c>
      <c r="D512" s="232">
        <v>1.9856</v>
      </c>
      <c r="E512" s="233">
        <v>1.0249999999999999</v>
      </c>
      <c r="F512" s="234">
        <v>2.4</v>
      </c>
      <c r="G512" s="235">
        <v>0.8</v>
      </c>
      <c r="H512" s="236" t="s">
        <v>258</v>
      </c>
      <c r="I512" s="237" t="s">
        <v>262</v>
      </c>
    </row>
    <row r="513" spans="1:9" ht="13">
      <c r="A513" s="164" t="s">
        <v>889</v>
      </c>
      <c r="B513" s="2" t="s">
        <v>890</v>
      </c>
      <c r="C513" s="3">
        <v>2.38</v>
      </c>
      <c r="D513" s="152">
        <v>0.4456</v>
      </c>
      <c r="E513" s="100">
        <v>1.0249999999999999</v>
      </c>
      <c r="F513" s="127">
        <v>1.25</v>
      </c>
      <c r="G513" s="74">
        <v>0.8</v>
      </c>
      <c r="H513" s="225" t="s">
        <v>258</v>
      </c>
      <c r="I513" s="226" t="s">
        <v>259</v>
      </c>
    </row>
    <row r="514" spans="1:9" ht="13">
      <c r="A514" s="164" t="s">
        <v>891</v>
      </c>
      <c r="B514" s="2" t="s">
        <v>890</v>
      </c>
      <c r="C514" s="3">
        <v>3.04</v>
      </c>
      <c r="D514" s="152">
        <v>0.53129999999999999</v>
      </c>
      <c r="E514" s="100">
        <v>1.0249999999999999</v>
      </c>
      <c r="F514" s="127">
        <v>1.25</v>
      </c>
      <c r="G514" s="74">
        <v>0.8</v>
      </c>
      <c r="H514" s="227" t="s">
        <v>258</v>
      </c>
      <c r="I514" s="228" t="s">
        <v>259</v>
      </c>
    </row>
    <row r="515" spans="1:9" ht="13">
      <c r="A515" s="164" t="s">
        <v>892</v>
      </c>
      <c r="B515" s="2" t="s">
        <v>890</v>
      </c>
      <c r="C515" s="3">
        <v>4.7</v>
      </c>
      <c r="D515" s="152">
        <v>0.78159999999999996</v>
      </c>
      <c r="E515" s="100">
        <v>1.0249999999999999</v>
      </c>
      <c r="F515" s="127">
        <v>2.4</v>
      </c>
      <c r="G515" s="74">
        <v>0.8</v>
      </c>
      <c r="H515" s="227" t="s">
        <v>258</v>
      </c>
      <c r="I515" s="228" t="s">
        <v>262</v>
      </c>
    </row>
    <row r="516" spans="1:9" ht="13">
      <c r="A516" s="229" t="s">
        <v>893</v>
      </c>
      <c r="B516" s="230" t="s">
        <v>890</v>
      </c>
      <c r="C516" s="231">
        <v>8.51</v>
      </c>
      <c r="D516" s="232">
        <v>1.5946</v>
      </c>
      <c r="E516" s="233">
        <v>1.0249999999999999</v>
      </c>
      <c r="F516" s="234">
        <v>2.4</v>
      </c>
      <c r="G516" s="235">
        <v>0.8</v>
      </c>
      <c r="H516" s="236" t="s">
        <v>258</v>
      </c>
      <c r="I516" s="237" t="s">
        <v>262</v>
      </c>
    </row>
    <row r="517" spans="1:9" ht="13">
      <c r="A517" s="164" t="s">
        <v>894</v>
      </c>
      <c r="B517" s="2" t="s">
        <v>895</v>
      </c>
      <c r="C517" s="3">
        <v>2.31</v>
      </c>
      <c r="D517" s="152">
        <v>0.49959999999999999</v>
      </c>
      <c r="E517" s="100">
        <v>1.0249999999999999</v>
      </c>
      <c r="F517" s="127">
        <v>1.25</v>
      </c>
      <c r="G517" s="74">
        <v>0.8</v>
      </c>
      <c r="H517" s="225" t="s">
        <v>258</v>
      </c>
      <c r="I517" s="226" t="s">
        <v>259</v>
      </c>
    </row>
    <row r="518" spans="1:9" ht="13">
      <c r="A518" s="164" t="s">
        <v>896</v>
      </c>
      <c r="B518" s="2" t="s">
        <v>895</v>
      </c>
      <c r="C518" s="3">
        <v>2.98</v>
      </c>
      <c r="D518" s="152">
        <v>0.59860000000000002</v>
      </c>
      <c r="E518" s="100">
        <v>1.0249999999999999</v>
      </c>
      <c r="F518" s="127">
        <v>1.25</v>
      </c>
      <c r="G518" s="74">
        <v>0.8</v>
      </c>
      <c r="H518" s="227" t="s">
        <v>258</v>
      </c>
      <c r="I518" s="228" t="s">
        <v>259</v>
      </c>
    </row>
    <row r="519" spans="1:9" ht="13">
      <c r="A519" s="164" t="s">
        <v>897</v>
      </c>
      <c r="B519" s="2" t="s">
        <v>895</v>
      </c>
      <c r="C519" s="3">
        <v>4.22</v>
      </c>
      <c r="D519" s="152">
        <v>0.7954</v>
      </c>
      <c r="E519" s="100">
        <v>1.0249999999999999</v>
      </c>
      <c r="F519" s="127">
        <v>2.4</v>
      </c>
      <c r="G519" s="74">
        <v>0.8</v>
      </c>
      <c r="H519" s="227" t="s">
        <v>258</v>
      </c>
      <c r="I519" s="228" t="s">
        <v>262</v>
      </c>
    </row>
    <row r="520" spans="1:9" ht="13">
      <c r="A520" s="229" t="s">
        <v>898</v>
      </c>
      <c r="B520" s="230" t="s">
        <v>895</v>
      </c>
      <c r="C520" s="231">
        <v>7.85</v>
      </c>
      <c r="D520" s="232">
        <v>1.5008999999999999</v>
      </c>
      <c r="E520" s="233">
        <v>1.0249999999999999</v>
      </c>
      <c r="F520" s="234">
        <v>2.4</v>
      </c>
      <c r="G520" s="235">
        <v>0.8</v>
      </c>
      <c r="H520" s="236" t="s">
        <v>258</v>
      </c>
      <c r="I520" s="237" t="s">
        <v>262</v>
      </c>
    </row>
    <row r="521" spans="1:9" ht="13">
      <c r="A521" s="164" t="s">
        <v>899</v>
      </c>
      <c r="B521" s="2" t="s">
        <v>900</v>
      </c>
      <c r="C521" s="3">
        <v>3.41</v>
      </c>
      <c r="D521" s="152">
        <v>0.56689999999999996</v>
      </c>
      <c r="E521" s="100">
        <v>1.0249999999999999</v>
      </c>
      <c r="F521" s="127">
        <v>1.25</v>
      </c>
      <c r="G521" s="74">
        <v>0.8</v>
      </c>
      <c r="H521" s="225" t="s">
        <v>258</v>
      </c>
      <c r="I521" s="226" t="s">
        <v>259</v>
      </c>
    </row>
    <row r="522" spans="1:9" ht="13">
      <c r="A522" s="164" t="s">
        <v>901</v>
      </c>
      <c r="B522" s="2" t="s">
        <v>900</v>
      </c>
      <c r="C522" s="3">
        <v>4.21</v>
      </c>
      <c r="D522" s="152">
        <v>0.7157</v>
      </c>
      <c r="E522" s="100">
        <v>1.0249999999999999</v>
      </c>
      <c r="F522" s="127">
        <v>1.25</v>
      </c>
      <c r="G522" s="74">
        <v>0.8</v>
      </c>
      <c r="H522" s="227" t="s">
        <v>258</v>
      </c>
      <c r="I522" s="228" t="s">
        <v>259</v>
      </c>
    </row>
    <row r="523" spans="1:9" ht="13">
      <c r="A523" s="164" t="s">
        <v>902</v>
      </c>
      <c r="B523" s="2" t="s">
        <v>900</v>
      </c>
      <c r="C523" s="3">
        <v>6.25</v>
      </c>
      <c r="D523" s="152">
        <v>1.0911999999999999</v>
      </c>
      <c r="E523" s="100">
        <v>1.0249999999999999</v>
      </c>
      <c r="F523" s="127">
        <v>2.4</v>
      </c>
      <c r="G523" s="74">
        <v>0.8</v>
      </c>
      <c r="H523" s="227" t="s">
        <v>258</v>
      </c>
      <c r="I523" s="228" t="s">
        <v>262</v>
      </c>
    </row>
    <row r="524" spans="1:9" ht="13">
      <c r="A524" s="229" t="s">
        <v>903</v>
      </c>
      <c r="B524" s="230" t="s">
        <v>900</v>
      </c>
      <c r="C524" s="231">
        <v>11.57</v>
      </c>
      <c r="D524" s="232">
        <v>2.3106</v>
      </c>
      <c r="E524" s="233">
        <v>1.0249999999999999</v>
      </c>
      <c r="F524" s="234">
        <v>2.4</v>
      </c>
      <c r="G524" s="235">
        <v>0.8</v>
      </c>
      <c r="H524" s="236" t="s">
        <v>258</v>
      </c>
      <c r="I524" s="237" t="s">
        <v>262</v>
      </c>
    </row>
    <row r="525" spans="1:9" ht="13">
      <c r="A525" s="164" t="s">
        <v>904</v>
      </c>
      <c r="B525" s="2" t="s">
        <v>905</v>
      </c>
      <c r="C525" s="3">
        <v>2.69</v>
      </c>
      <c r="D525" s="152">
        <v>0.54339999999999999</v>
      </c>
      <c r="E525" s="100">
        <v>1.0249999999999999</v>
      </c>
      <c r="F525" s="127">
        <v>1.25</v>
      </c>
      <c r="G525" s="74">
        <v>0.8</v>
      </c>
      <c r="H525" s="225" t="s">
        <v>258</v>
      </c>
      <c r="I525" s="226" t="s">
        <v>259</v>
      </c>
    </row>
    <row r="526" spans="1:9" ht="13">
      <c r="A526" s="164" t="s">
        <v>906</v>
      </c>
      <c r="B526" s="2" t="s">
        <v>905</v>
      </c>
      <c r="C526" s="3">
        <v>3.49</v>
      </c>
      <c r="D526" s="152">
        <v>0.68610000000000004</v>
      </c>
      <c r="E526" s="100">
        <v>1.0249999999999999</v>
      </c>
      <c r="F526" s="127">
        <v>1.25</v>
      </c>
      <c r="G526" s="74">
        <v>0.8</v>
      </c>
      <c r="H526" s="227" t="s">
        <v>258</v>
      </c>
      <c r="I526" s="228" t="s">
        <v>259</v>
      </c>
    </row>
    <row r="527" spans="1:9" ht="13">
      <c r="A527" s="164" t="s">
        <v>907</v>
      </c>
      <c r="B527" s="2" t="s">
        <v>905</v>
      </c>
      <c r="C527" s="3">
        <v>5.18</v>
      </c>
      <c r="D527" s="152">
        <v>1.0189999999999999</v>
      </c>
      <c r="E527" s="100">
        <v>1.0249999999999999</v>
      </c>
      <c r="F527" s="127">
        <v>2.4</v>
      </c>
      <c r="G527" s="74">
        <v>0.8</v>
      </c>
      <c r="H527" s="227" t="s">
        <v>258</v>
      </c>
      <c r="I527" s="228" t="s">
        <v>262</v>
      </c>
    </row>
    <row r="528" spans="1:9" ht="13">
      <c r="A528" s="229" t="s">
        <v>908</v>
      </c>
      <c r="B528" s="230" t="s">
        <v>905</v>
      </c>
      <c r="C528" s="231">
        <v>8.25</v>
      </c>
      <c r="D528" s="232">
        <v>1.8158000000000001</v>
      </c>
      <c r="E528" s="233">
        <v>1.0249999999999999</v>
      </c>
      <c r="F528" s="234">
        <v>2.4</v>
      </c>
      <c r="G528" s="235">
        <v>0.8</v>
      </c>
      <c r="H528" s="236" t="s">
        <v>258</v>
      </c>
      <c r="I528" s="237" t="s">
        <v>262</v>
      </c>
    </row>
    <row r="529" spans="1:9" ht="13">
      <c r="A529" s="164" t="s">
        <v>909</v>
      </c>
      <c r="B529" s="2" t="s">
        <v>910</v>
      </c>
      <c r="C529" s="3">
        <v>2.64</v>
      </c>
      <c r="D529" s="152">
        <v>0.51019999999999999</v>
      </c>
      <c r="E529" s="100">
        <v>1.0249999999999999</v>
      </c>
      <c r="F529" s="127">
        <v>1.25</v>
      </c>
      <c r="G529" s="74">
        <v>0.8</v>
      </c>
      <c r="H529" s="225" t="s">
        <v>258</v>
      </c>
      <c r="I529" s="226" t="s">
        <v>259</v>
      </c>
    </row>
    <row r="530" spans="1:9" ht="13">
      <c r="A530" s="164" t="s">
        <v>911</v>
      </c>
      <c r="B530" s="2" t="s">
        <v>910</v>
      </c>
      <c r="C530" s="3">
        <v>3.63</v>
      </c>
      <c r="D530" s="152">
        <v>0.65800000000000003</v>
      </c>
      <c r="E530" s="100">
        <v>1.0249999999999999</v>
      </c>
      <c r="F530" s="127">
        <v>1.25</v>
      </c>
      <c r="G530" s="74">
        <v>0.8</v>
      </c>
      <c r="H530" s="227" t="s">
        <v>258</v>
      </c>
      <c r="I530" s="228" t="s">
        <v>259</v>
      </c>
    </row>
    <row r="531" spans="1:9" ht="13">
      <c r="A531" s="164" t="s">
        <v>912</v>
      </c>
      <c r="B531" s="2" t="s">
        <v>910</v>
      </c>
      <c r="C531" s="3">
        <v>5.47</v>
      </c>
      <c r="D531" s="152">
        <v>0.97430000000000005</v>
      </c>
      <c r="E531" s="100">
        <v>1.0249999999999999</v>
      </c>
      <c r="F531" s="127">
        <v>2.4</v>
      </c>
      <c r="G531" s="74">
        <v>0.8</v>
      </c>
      <c r="H531" s="227" t="s">
        <v>258</v>
      </c>
      <c r="I531" s="228" t="s">
        <v>262</v>
      </c>
    </row>
    <row r="532" spans="1:9" ht="13">
      <c r="A532" s="229" t="s">
        <v>913</v>
      </c>
      <c r="B532" s="230" t="s">
        <v>910</v>
      </c>
      <c r="C532" s="231">
        <v>9.41</v>
      </c>
      <c r="D532" s="232">
        <v>1.8546</v>
      </c>
      <c r="E532" s="233">
        <v>1.0249999999999999</v>
      </c>
      <c r="F532" s="234">
        <v>2.4</v>
      </c>
      <c r="G532" s="235">
        <v>0.8</v>
      </c>
      <c r="H532" s="236" t="s">
        <v>258</v>
      </c>
      <c r="I532" s="237" t="s">
        <v>262</v>
      </c>
    </row>
    <row r="533" spans="1:9" ht="13">
      <c r="A533" s="164" t="s">
        <v>914</v>
      </c>
      <c r="B533" s="2" t="s">
        <v>915</v>
      </c>
      <c r="C533" s="3">
        <v>4.8600000000000003</v>
      </c>
      <c r="D533" s="152">
        <v>1.7244999999999999</v>
      </c>
      <c r="E533" s="100">
        <v>1.0249999999999999</v>
      </c>
      <c r="F533" s="127">
        <v>1.25</v>
      </c>
      <c r="G533" s="74">
        <v>0.8</v>
      </c>
      <c r="H533" s="225" t="s">
        <v>258</v>
      </c>
      <c r="I533" s="226" t="s">
        <v>259</v>
      </c>
    </row>
    <row r="534" spans="1:9" ht="13">
      <c r="A534" s="164" t="s">
        <v>916</v>
      </c>
      <c r="B534" s="2" t="s">
        <v>915</v>
      </c>
      <c r="C534" s="3">
        <v>6.51</v>
      </c>
      <c r="D534" s="152">
        <v>2.1785000000000001</v>
      </c>
      <c r="E534" s="100">
        <v>1.0249999999999999</v>
      </c>
      <c r="F534" s="127">
        <v>1.25</v>
      </c>
      <c r="G534" s="74">
        <v>0.8</v>
      </c>
      <c r="H534" s="227" t="s">
        <v>258</v>
      </c>
      <c r="I534" s="228" t="s">
        <v>259</v>
      </c>
    </row>
    <row r="535" spans="1:9" ht="13">
      <c r="A535" s="164" t="s">
        <v>917</v>
      </c>
      <c r="B535" s="2" t="s">
        <v>915</v>
      </c>
      <c r="C535" s="3">
        <v>10.7</v>
      </c>
      <c r="D535" s="152">
        <v>3.1739000000000002</v>
      </c>
      <c r="E535" s="100">
        <v>1.0249999999999999</v>
      </c>
      <c r="F535" s="127">
        <v>2.4</v>
      </c>
      <c r="G535" s="74">
        <v>0.8</v>
      </c>
      <c r="H535" s="227" t="s">
        <v>258</v>
      </c>
      <c r="I535" s="228" t="s">
        <v>262</v>
      </c>
    </row>
    <row r="536" spans="1:9" ht="13">
      <c r="A536" s="229" t="s">
        <v>918</v>
      </c>
      <c r="B536" s="230" t="s">
        <v>915</v>
      </c>
      <c r="C536" s="231">
        <v>21.27</v>
      </c>
      <c r="D536" s="232">
        <v>6.7169999999999996</v>
      </c>
      <c r="E536" s="233">
        <v>1.0249999999999999</v>
      </c>
      <c r="F536" s="234">
        <v>2.4</v>
      </c>
      <c r="G536" s="235">
        <v>0.8</v>
      </c>
      <c r="H536" s="236" t="s">
        <v>258</v>
      </c>
      <c r="I536" s="237" t="s">
        <v>262</v>
      </c>
    </row>
    <row r="537" spans="1:9" ht="13">
      <c r="A537" s="164" t="s">
        <v>919</v>
      </c>
      <c r="B537" s="2" t="s">
        <v>920</v>
      </c>
      <c r="C537" s="3">
        <v>4.57</v>
      </c>
      <c r="D537" s="152">
        <v>1.3254999999999999</v>
      </c>
      <c r="E537" s="100">
        <v>1.0249999999999999</v>
      </c>
      <c r="F537" s="127">
        <v>1.25</v>
      </c>
      <c r="G537" s="74">
        <v>0.8</v>
      </c>
      <c r="H537" s="225" t="s">
        <v>258</v>
      </c>
      <c r="I537" s="226" t="s">
        <v>259</v>
      </c>
    </row>
    <row r="538" spans="1:9" ht="13">
      <c r="A538" s="164" t="s">
        <v>921</v>
      </c>
      <c r="B538" s="2" t="s">
        <v>920</v>
      </c>
      <c r="C538" s="3">
        <v>6.47</v>
      </c>
      <c r="D538" s="152">
        <v>1.837</v>
      </c>
      <c r="E538" s="100">
        <v>1.0249999999999999</v>
      </c>
      <c r="F538" s="127">
        <v>1.25</v>
      </c>
      <c r="G538" s="74">
        <v>0.8</v>
      </c>
      <c r="H538" s="227" t="s">
        <v>258</v>
      </c>
      <c r="I538" s="228" t="s">
        <v>259</v>
      </c>
    </row>
    <row r="539" spans="1:9" ht="13">
      <c r="A539" s="164" t="s">
        <v>922</v>
      </c>
      <c r="B539" s="2" t="s">
        <v>920</v>
      </c>
      <c r="C539" s="3">
        <v>11.1</v>
      </c>
      <c r="D539" s="152">
        <v>2.7469000000000001</v>
      </c>
      <c r="E539" s="100">
        <v>1.0249999999999999</v>
      </c>
      <c r="F539" s="127">
        <v>2.4</v>
      </c>
      <c r="G539" s="74">
        <v>0.8</v>
      </c>
      <c r="H539" s="227" t="s">
        <v>258</v>
      </c>
      <c r="I539" s="228" t="s">
        <v>262</v>
      </c>
    </row>
    <row r="540" spans="1:9" ht="13">
      <c r="A540" s="229" t="s">
        <v>923</v>
      </c>
      <c r="B540" s="230" t="s">
        <v>920</v>
      </c>
      <c r="C540" s="231">
        <v>20.54</v>
      </c>
      <c r="D540" s="232">
        <v>5.2786</v>
      </c>
      <c r="E540" s="233">
        <v>1.0249999999999999</v>
      </c>
      <c r="F540" s="234">
        <v>2.4</v>
      </c>
      <c r="G540" s="235">
        <v>0.8</v>
      </c>
      <c r="H540" s="236" t="s">
        <v>258</v>
      </c>
      <c r="I540" s="237" t="s">
        <v>262</v>
      </c>
    </row>
    <row r="541" spans="1:9" ht="13">
      <c r="A541" s="164" t="s">
        <v>924</v>
      </c>
      <c r="B541" s="2" t="s">
        <v>925</v>
      </c>
      <c r="C541" s="3">
        <v>2.5299999999999998</v>
      </c>
      <c r="D541" s="152">
        <v>0.98619999999999997</v>
      </c>
      <c r="E541" s="100">
        <v>1.0249999999999999</v>
      </c>
      <c r="F541" s="127">
        <v>1.25</v>
      </c>
      <c r="G541" s="74">
        <v>0.8</v>
      </c>
      <c r="H541" s="225" t="s">
        <v>258</v>
      </c>
      <c r="I541" s="226" t="s">
        <v>259</v>
      </c>
    </row>
    <row r="542" spans="1:9" ht="13">
      <c r="A542" s="164" t="s">
        <v>926</v>
      </c>
      <c r="B542" s="2" t="s">
        <v>925</v>
      </c>
      <c r="C542" s="3">
        <v>3.92</v>
      </c>
      <c r="D542" s="152">
        <v>1.2437</v>
      </c>
      <c r="E542" s="100">
        <v>1.0249999999999999</v>
      </c>
      <c r="F542" s="127">
        <v>1.25</v>
      </c>
      <c r="G542" s="74">
        <v>0.8</v>
      </c>
      <c r="H542" s="227" t="s">
        <v>258</v>
      </c>
      <c r="I542" s="228" t="s">
        <v>259</v>
      </c>
    </row>
    <row r="543" spans="1:9" ht="13">
      <c r="A543" s="164" t="s">
        <v>927</v>
      </c>
      <c r="B543" s="2" t="s">
        <v>925</v>
      </c>
      <c r="C543" s="3">
        <v>6.23</v>
      </c>
      <c r="D543" s="152">
        <v>1.6265000000000001</v>
      </c>
      <c r="E543" s="100">
        <v>1.0249999999999999</v>
      </c>
      <c r="F543" s="127">
        <v>2.4</v>
      </c>
      <c r="G543" s="74">
        <v>0.8</v>
      </c>
      <c r="H543" s="227" t="s">
        <v>258</v>
      </c>
      <c r="I543" s="228" t="s">
        <v>262</v>
      </c>
    </row>
    <row r="544" spans="1:9" ht="13">
      <c r="A544" s="229" t="s">
        <v>928</v>
      </c>
      <c r="B544" s="230" t="s">
        <v>925</v>
      </c>
      <c r="C544" s="231">
        <v>12.57</v>
      </c>
      <c r="D544" s="232">
        <v>3.3090000000000002</v>
      </c>
      <c r="E544" s="233">
        <v>1.0249999999999999</v>
      </c>
      <c r="F544" s="234">
        <v>2.4</v>
      </c>
      <c r="G544" s="235">
        <v>0.8</v>
      </c>
      <c r="H544" s="236" t="s">
        <v>258</v>
      </c>
      <c r="I544" s="237" t="s">
        <v>262</v>
      </c>
    </row>
    <row r="545" spans="1:9" ht="13">
      <c r="A545" s="164" t="s">
        <v>929</v>
      </c>
      <c r="B545" s="2" t="s">
        <v>930</v>
      </c>
      <c r="C545" s="3">
        <v>3.98</v>
      </c>
      <c r="D545" s="152">
        <v>1.2881</v>
      </c>
      <c r="E545" s="100">
        <v>1.0249999999999999</v>
      </c>
      <c r="F545" s="127">
        <v>1.25</v>
      </c>
      <c r="G545" s="74">
        <v>0.8</v>
      </c>
      <c r="H545" s="225" t="s">
        <v>258</v>
      </c>
      <c r="I545" s="226" t="s">
        <v>259</v>
      </c>
    </row>
    <row r="546" spans="1:9" ht="13">
      <c r="A546" s="164" t="s">
        <v>931</v>
      </c>
      <c r="B546" s="2" t="s">
        <v>930</v>
      </c>
      <c r="C546" s="3">
        <v>4.47</v>
      </c>
      <c r="D546" s="152">
        <v>1.2966</v>
      </c>
      <c r="E546" s="100">
        <v>1.0249999999999999</v>
      </c>
      <c r="F546" s="127">
        <v>1.25</v>
      </c>
      <c r="G546" s="74">
        <v>0.8</v>
      </c>
      <c r="H546" s="227" t="s">
        <v>258</v>
      </c>
      <c r="I546" s="228" t="s">
        <v>259</v>
      </c>
    </row>
    <row r="547" spans="1:9" ht="13">
      <c r="A547" s="164" t="s">
        <v>932</v>
      </c>
      <c r="B547" s="2" t="s">
        <v>930</v>
      </c>
      <c r="C547" s="3">
        <v>6.15</v>
      </c>
      <c r="D547" s="152">
        <v>1.4804999999999999</v>
      </c>
      <c r="E547" s="100">
        <v>1.0249999999999999</v>
      </c>
      <c r="F547" s="127">
        <v>2.4</v>
      </c>
      <c r="G547" s="74">
        <v>0.8</v>
      </c>
      <c r="H547" s="227" t="s">
        <v>258</v>
      </c>
      <c r="I547" s="228" t="s">
        <v>262</v>
      </c>
    </row>
    <row r="548" spans="1:9" ht="13">
      <c r="A548" s="229" t="s">
        <v>933</v>
      </c>
      <c r="B548" s="230" t="s">
        <v>930</v>
      </c>
      <c r="C548" s="231">
        <v>13.07</v>
      </c>
      <c r="D548" s="232">
        <v>3.867</v>
      </c>
      <c r="E548" s="233">
        <v>1.0249999999999999</v>
      </c>
      <c r="F548" s="234">
        <v>2.4</v>
      </c>
      <c r="G548" s="235">
        <v>0.8</v>
      </c>
      <c r="H548" s="236" t="s">
        <v>258</v>
      </c>
      <c r="I548" s="237" t="s">
        <v>262</v>
      </c>
    </row>
    <row r="549" spans="1:9" ht="13">
      <c r="A549" s="164" t="s">
        <v>934</v>
      </c>
      <c r="B549" s="2" t="s">
        <v>935</v>
      </c>
      <c r="C549" s="3">
        <v>2.91</v>
      </c>
      <c r="D549" s="152">
        <v>0.48130000000000001</v>
      </c>
      <c r="E549" s="100">
        <v>1.0249999999999999</v>
      </c>
      <c r="F549" s="127">
        <v>1.25</v>
      </c>
      <c r="G549" s="74">
        <v>0.8</v>
      </c>
      <c r="H549" s="225" t="s">
        <v>258</v>
      </c>
      <c r="I549" s="226" t="s">
        <v>259</v>
      </c>
    </row>
    <row r="550" spans="1:9" ht="13">
      <c r="A550" s="164" t="s">
        <v>936</v>
      </c>
      <c r="B550" s="2" t="s">
        <v>935</v>
      </c>
      <c r="C550" s="3">
        <v>3.65</v>
      </c>
      <c r="D550" s="152">
        <v>0.61040000000000005</v>
      </c>
      <c r="E550" s="100">
        <v>1.0249999999999999</v>
      </c>
      <c r="F550" s="127">
        <v>1.25</v>
      </c>
      <c r="G550" s="74">
        <v>0.8</v>
      </c>
      <c r="H550" s="227" t="s">
        <v>258</v>
      </c>
      <c r="I550" s="228" t="s">
        <v>259</v>
      </c>
    </row>
    <row r="551" spans="1:9" ht="13">
      <c r="A551" s="164" t="s">
        <v>937</v>
      </c>
      <c r="B551" s="2" t="s">
        <v>935</v>
      </c>
      <c r="C551" s="3">
        <v>5.68</v>
      </c>
      <c r="D551" s="152">
        <v>0.97389999999999999</v>
      </c>
      <c r="E551" s="100">
        <v>1.0249999999999999</v>
      </c>
      <c r="F551" s="127">
        <v>2.4</v>
      </c>
      <c r="G551" s="74">
        <v>0.8</v>
      </c>
      <c r="H551" s="227" t="s">
        <v>258</v>
      </c>
      <c r="I551" s="228" t="s">
        <v>262</v>
      </c>
    </row>
    <row r="552" spans="1:9" ht="13">
      <c r="A552" s="229" t="s">
        <v>938</v>
      </c>
      <c r="B552" s="230" t="s">
        <v>935</v>
      </c>
      <c r="C552" s="231">
        <v>10.01</v>
      </c>
      <c r="D552" s="232">
        <v>2.2945000000000002</v>
      </c>
      <c r="E552" s="233">
        <v>1.0249999999999999</v>
      </c>
      <c r="F552" s="234">
        <v>2.4</v>
      </c>
      <c r="G552" s="235">
        <v>0.8</v>
      </c>
      <c r="H552" s="236" t="s">
        <v>258</v>
      </c>
      <c r="I552" s="237" t="s">
        <v>262</v>
      </c>
    </row>
    <row r="553" spans="1:9" ht="13">
      <c r="A553" s="164" t="s">
        <v>939</v>
      </c>
      <c r="B553" s="2" t="s">
        <v>940</v>
      </c>
      <c r="C553" s="3">
        <v>2.83</v>
      </c>
      <c r="D553" s="152">
        <v>0.4955</v>
      </c>
      <c r="E553" s="100">
        <v>1.0249999999999999</v>
      </c>
      <c r="F553" s="127">
        <v>1.25</v>
      </c>
      <c r="G553" s="74">
        <v>0.8</v>
      </c>
      <c r="H553" s="225" t="s">
        <v>258</v>
      </c>
      <c r="I553" s="226" t="s">
        <v>259</v>
      </c>
    </row>
    <row r="554" spans="1:9" ht="13">
      <c r="A554" s="164" t="s">
        <v>941</v>
      </c>
      <c r="B554" s="2" t="s">
        <v>940</v>
      </c>
      <c r="C554" s="3">
        <v>3.72</v>
      </c>
      <c r="D554" s="152">
        <v>0.64670000000000005</v>
      </c>
      <c r="E554" s="100">
        <v>1.0249999999999999</v>
      </c>
      <c r="F554" s="127">
        <v>1.25</v>
      </c>
      <c r="G554" s="74">
        <v>0.8</v>
      </c>
      <c r="H554" s="227" t="s">
        <v>258</v>
      </c>
      <c r="I554" s="228" t="s">
        <v>259</v>
      </c>
    </row>
    <row r="555" spans="1:9" ht="13">
      <c r="A555" s="164" t="s">
        <v>942</v>
      </c>
      <c r="B555" s="2" t="s">
        <v>940</v>
      </c>
      <c r="C555" s="3">
        <v>5.86</v>
      </c>
      <c r="D555" s="152">
        <v>1.0176000000000001</v>
      </c>
      <c r="E555" s="100">
        <v>1.0249999999999999</v>
      </c>
      <c r="F555" s="127">
        <v>2.4</v>
      </c>
      <c r="G555" s="74">
        <v>0.8</v>
      </c>
      <c r="H555" s="227" t="s">
        <v>258</v>
      </c>
      <c r="I555" s="228" t="s">
        <v>262</v>
      </c>
    </row>
    <row r="556" spans="1:9" ht="13">
      <c r="A556" s="229" t="s">
        <v>943</v>
      </c>
      <c r="B556" s="230" t="s">
        <v>940</v>
      </c>
      <c r="C556" s="231">
        <v>10.95</v>
      </c>
      <c r="D556" s="232">
        <v>2.4285999999999999</v>
      </c>
      <c r="E556" s="233">
        <v>1.0249999999999999</v>
      </c>
      <c r="F556" s="234">
        <v>2.4</v>
      </c>
      <c r="G556" s="235">
        <v>0.8</v>
      </c>
      <c r="H556" s="236" t="s">
        <v>258</v>
      </c>
      <c r="I556" s="237" t="s">
        <v>262</v>
      </c>
    </row>
    <row r="557" spans="1:9" ht="13">
      <c r="A557" s="164" t="s">
        <v>944</v>
      </c>
      <c r="B557" s="2" t="s">
        <v>945</v>
      </c>
      <c r="C557" s="3">
        <v>3.19</v>
      </c>
      <c r="D557" s="152">
        <v>0.67230000000000001</v>
      </c>
      <c r="E557" s="100">
        <v>1.0249999999999999</v>
      </c>
      <c r="F557" s="127">
        <v>1.25</v>
      </c>
      <c r="G557" s="74">
        <v>0.8</v>
      </c>
      <c r="H557" s="225" t="s">
        <v>258</v>
      </c>
      <c r="I557" s="226" t="s">
        <v>259</v>
      </c>
    </row>
    <row r="558" spans="1:9" ht="13">
      <c r="A558" s="164" t="s">
        <v>946</v>
      </c>
      <c r="B558" s="2" t="s">
        <v>945</v>
      </c>
      <c r="C558" s="3">
        <v>4.21</v>
      </c>
      <c r="D558" s="152">
        <v>0.85650000000000004</v>
      </c>
      <c r="E558" s="100">
        <v>1.0249999999999999</v>
      </c>
      <c r="F558" s="127">
        <v>1.25</v>
      </c>
      <c r="G558" s="74">
        <v>0.8</v>
      </c>
      <c r="H558" s="227" t="s">
        <v>258</v>
      </c>
      <c r="I558" s="228" t="s">
        <v>259</v>
      </c>
    </row>
    <row r="559" spans="1:9" ht="13">
      <c r="A559" s="164" t="s">
        <v>947</v>
      </c>
      <c r="B559" s="2" t="s">
        <v>945</v>
      </c>
      <c r="C559" s="3">
        <v>6.01</v>
      </c>
      <c r="D559" s="152">
        <v>1.1261000000000001</v>
      </c>
      <c r="E559" s="100">
        <v>1.0249999999999999</v>
      </c>
      <c r="F559" s="127">
        <v>2.4</v>
      </c>
      <c r="G559" s="74">
        <v>0.8</v>
      </c>
      <c r="H559" s="227" t="s">
        <v>258</v>
      </c>
      <c r="I559" s="228" t="s">
        <v>262</v>
      </c>
    </row>
    <row r="560" spans="1:9" ht="13">
      <c r="A560" s="229" t="s">
        <v>948</v>
      </c>
      <c r="B560" s="230" t="s">
        <v>945</v>
      </c>
      <c r="C560" s="231">
        <v>8.93</v>
      </c>
      <c r="D560" s="232">
        <v>1.8226</v>
      </c>
      <c r="E560" s="233">
        <v>1.0249999999999999</v>
      </c>
      <c r="F560" s="234">
        <v>2.4</v>
      </c>
      <c r="G560" s="235">
        <v>0.8</v>
      </c>
      <c r="H560" s="236" t="s">
        <v>258</v>
      </c>
      <c r="I560" s="237" t="s">
        <v>262</v>
      </c>
    </row>
    <row r="561" spans="1:9" ht="13">
      <c r="A561" s="164" t="s">
        <v>949</v>
      </c>
      <c r="B561" s="2" t="s">
        <v>950</v>
      </c>
      <c r="C561" s="3">
        <v>3.04</v>
      </c>
      <c r="D561" s="152">
        <v>0.49270000000000003</v>
      </c>
      <c r="E561" s="100">
        <v>1.0249999999999999</v>
      </c>
      <c r="F561" s="127">
        <v>1.25</v>
      </c>
      <c r="G561" s="74">
        <v>0.8</v>
      </c>
      <c r="H561" s="225" t="s">
        <v>258</v>
      </c>
      <c r="I561" s="226" t="s">
        <v>259</v>
      </c>
    </row>
    <row r="562" spans="1:9" ht="13">
      <c r="A562" s="164" t="s">
        <v>951</v>
      </c>
      <c r="B562" s="2" t="s">
        <v>950</v>
      </c>
      <c r="C562" s="3">
        <v>3.97</v>
      </c>
      <c r="D562" s="152">
        <v>0.64910000000000001</v>
      </c>
      <c r="E562" s="100">
        <v>1.0249999999999999</v>
      </c>
      <c r="F562" s="127">
        <v>1.25</v>
      </c>
      <c r="G562" s="74">
        <v>0.8</v>
      </c>
      <c r="H562" s="227" t="s">
        <v>258</v>
      </c>
      <c r="I562" s="228" t="s">
        <v>259</v>
      </c>
    </row>
    <row r="563" spans="1:9" ht="13">
      <c r="A563" s="164" t="s">
        <v>952</v>
      </c>
      <c r="B563" s="2" t="s">
        <v>950</v>
      </c>
      <c r="C563" s="3">
        <v>6.41</v>
      </c>
      <c r="D563" s="152">
        <v>1.0705</v>
      </c>
      <c r="E563" s="100">
        <v>1.0249999999999999</v>
      </c>
      <c r="F563" s="127">
        <v>2.4</v>
      </c>
      <c r="G563" s="74">
        <v>0.8</v>
      </c>
      <c r="H563" s="227" t="s">
        <v>258</v>
      </c>
      <c r="I563" s="228" t="s">
        <v>262</v>
      </c>
    </row>
    <row r="564" spans="1:9" ht="13">
      <c r="A564" s="229" t="s">
        <v>953</v>
      </c>
      <c r="B564" s="230" t="s">
        <v>950</v>
      </c>
      <c r="C564" s="231">
        <v>12.63</v>
      </c>
      <c r="D564" s="232">
        <v>2.7037</v>
      </c>
      <c r="E564" s="233">
        <v>1.0249999999999999</v>
      </c>
      <c r="F564" s="234">
        <v>2.4</v>
      </c>
      <c r="G564" s="235">
        <v>0.8</v>
      </c>
      <c r="H564" s="236" t="s">
        <v>258</v>
      </c>
      <c r="I564" s="237" t="s">
        <v>262</v>
      </c>
    </row>
    <row r="565" spans="1:9" ht="13">
      <c r="A565" s="164" t="s">
        <v>954</v>
      </c>
      <c r="B565" s="2" t="s">
        <v>955</v>
      </c>
      <c r="C565" s="3">
        <v>2.86</v>
      </c>
      <c r="D565" s="152">
        <v>0.53069999999999995</v>
      </c>
      <c r="E565" s="100">
        <v>1.0249999999999999</v>
      </c>
      <c r="F565" s="127">
        <v>1.25</v>
      </c>
      <c r="G565" s="74">
        <v>0.8</v>
      </c>
      <c r="H565" s="225" t="s">
        <v>258</v>
      </c>
      <c r="I565" s="226" t="s">
        <v>259</v>
      </c>
    </row>
    <row r="566" spans="1:9" ht="13">
      <c r="A566" s="164" t="s">
        <v>956</v>
      </c>
      <c r="B566" s="2" t="s">
        <v>955</v>
      </c>
      <c r="C566" s="3">
        <v>3.45</v>
      </c>
      <c r="D566" s="152">
        <v>0.64680000000000004</v>
      </c>
      <c r="E566" s="100">
        <v>1.0249999999999999</v>
      </c>
      <c r="F566" s="127">
        <v>1.25</v>
      </c>
      <c r="G566" s="74">
        <v>0.8</v>
      </c>
      <c r="H566" s="227" t="s">
        <v>258</v>
      </c>
      <c r="I566" s="228" t="s">
        <v>259</v>
      </c>
    </row>
    <row r="567" spans="1:9" ht="13">
      <c r="A567" s="164" t="s">
        <v>957</v>
      </c>
      <c r="B567" s="2" t="s">
        <v>955</v>
      </c>
      <c r="C567" s="3">
        <v>5.15</v>
      </c>
      <c r="D567" s="152">
        <v>0.95440000000000003</v>
      </c>
      <c r="E567" s="100">
        <v>1.0249999999999999</v>
      </c>
      <c r="F567" s="127">
        <v>2.4</v>
      </c>
      <c r="G567" s="74">
        <v>0.8</v>
      </c>
      <c r="H567" s="227" t="s">
        <v>258</v>
      </c>
      <c r="I567" s="228" t="s">
        <v>262</v>
      </c>
    </row>
    <row r="568" spans="1:9" ht="13">
      <c r="A568" s="229" t="s">
        <v>958</v>
      </c>
      <c r="B568" s="230" t="s">
        <v>955</v>
      </c>
      <c r="C568" s="231">
        <v>9.32</v>
      </c>
      <c r="D568" s="232">
        <v>2.0407000000000002</v>
      </c>
      <c r="E568" s="233">
        <v>1.0249999999999999</v>
      </c>
      <c r="F568" s="234">
        <v>2.4</v>
      </c>
      <c r="G568" s="235">
        <v>0.8</v>
      </c>
      <c r="H568" s="236" t="s">
        <v>258</v>
      </c>
      <c r="I568" s="237" t="s">
        <v>262</v>
      </c>
    </row>
    <row r="569" spans="1:9" ht="13">
      <c r="A569" s="164" t="s">
        <v>959</v>
      </c>
      <c r="B569" s="2" t="s">
        <v>960</v>
      </c>
      <c r="C569" s="3">
        <v>2.56</v>
      </c>
      <c r="D569" s="152">
        <v>0.62990000000000002</v>
      </c>
      <c r="E569" s="100">
        <v>1.0249999999999999</v>
      </c>
      <c r="F569" s="127">
        <v>1.25</v>
      </c>
      <c r="G569" s="74">
        <v>0.8</v>
      </c>
      <c r="H569" s="225" t="s">
        <v>258</v>
      </c>
      <c r="I569" s="226" t="s">
        <v>259</v>
      </c>
    </row>
    <row r="570" spans="1:9" ht="13">
      <c r="A570" s="164" t="s">
        <v>961</v>
      </c>
      <c r="B570" s="2" t="s">
        <v>960</v>
      </c>
      <c r="C570" s="3">
        <v>3.71</v>
      </c>
      <c r="D570" s="152">
        <v>0.8054</v>
      </c>
      <c r="E570" s="100">
        <v>1.0249999999999999</v>
      </c>
      <c r="F570" s="127">
        <v>1.25</v>
      </c>
      <c r="G570" s="74">
        <v>0.8</v>
      </c>
      <c r="H570" s="227" t="s">
        <v>258</v>
      </c>
      <c r="I570" s="228" t="s">
        <v>259</v>
      </c>
    </row>
    <row r="571" spans="1:9" ht="13">
      <c r="A571" s="164" t="s">
        <v>962</v>
      </c>
      <c r="B571" s="2" t="s">
        <v>960</v>
      </c>
      <c r="C571" s="3">
        <v>5.86</v>
      </c>
      <c r="D571" s="152">
        <v>1.1594</v>
      </c>
      <c r="E571" s="100">
        <v>1.0249999999999999</v>
      </c>
      <c r="F571" s="127">
        <v>2.4</v>
      </c>
      <c r="G571" s="74">
        <v>0.8</v>
      </c>
      <c r="H571" s="227" t="s">
        <v>258</v>
      </c>
      <c r="I571" s="228" t="s">
        <v>262</v>
      </c>
    </row>
    <row r="572" spans="1:9" ht="13">
      <c r="A572" s="229" t="s">
        <v>963</v>
      </c>
      <c r="B572" s="230" t="s">
        <v>960</v>
      </c>
      <c r="C572" s="231">
        <v>10.47</v>
      </c>
      <c r="D572" s="232">
        <v>2.2080000000000002</v>
      </c>
      <c r="E572" s="233">
        <v>1.0249999999999999</v>
      </c>
      <c r="F572" s="234">
        <v>2.4</v>
      </c>
      <c r="G572" s="235">
        <v>0.8</v>
      </c>
      <c r="H572" s="236" t="s">
        <v>258</v>
      </c>
      <c r="I572" s="237" t="s">
        <v>262</v>
      </c>
    </row>
    <row r="573" spans="1:9" ht="13">
      <c r="A573" s="164" t="s">
        <v>964</v>
      </c>
      <c r="B573" s="2" t="s">
        <v>965</v>
      </c>
      <c r="C573" s="3">
        <v>4.04</v>
      </c>
      <c r="D573" s="152">
        <v>3.9398</v>
      </c>
      <c r="E573" s="100">
        <v>1.0249999999999999</v>
      </c>
      <c r="F573" s="127">
        <v>1.25</v>
      </c>
      <c r="G573" s="74">
        <v>0.8</v>
      </c>
      <c r="H573" s="225" t="s">
        <v>258</v>
      </c>
      <c r="I573" s="226" t="s">
        <v>259</v>
      </c>
    </row>
    <row r="574" spans="1:9" ht="13">
      <c r="A574" s="164" t="s">
        <v>966</v>
      </c>
      <c r="B574" s="2" t="s">
        <v>965</v>
      </c>
      <c r="C574" s="3">
        <v>5.96</v>
      </c>
      <c r="D574" s="152">
        <v>5.0875000000000004</v>
      </c>
      <c r="E574" s="100">
        <v>1.0249999999999999</v>
      </c>
      <c r="F574" s="127">
        <v>1.25</v>
      </c>
      <c r="G574" s="74">
        <v>0.8</v>
      </c>
      <c r="H574" s="227" t="s">
        <v>258</v>
      </c>
      <c r="I574" s="228" t="s">
        <v>259</v>
      </c>
    </row>
    <row r="575" spans="1:9" ht="13">
      <c r="A575" s="164" t="s">
        <v>967</v>
      </c>
      <c r="B575" s="2" t="s">
        <v>965</v>
      </c>
      <c r="C575" s="3">
        <v>8.73</v>
      </c>
      <c r="D575" s="152">
        <v>7.2752999999999997</v>
      </c>
      <c r="E575" s="100">
        <v>1.0249999999999999</v>
      </c>
      <c r="F575" s="127">
        <v>2.4</v>
      </c>
      <c r="G575" s="74">
        <v>0.8</v>
      </c>
      <c r="H575" s="227" t="s">
        <v>258</v>
      </c>
      <c r="I575" s="228" t="s">
        <v>262</v>
      </c>
    </row>
    <row r="576" spans="1:9" ht="13">
      <c r="A576" s="229" t="s">
        <v>968</v>
      </c>
      <c r="B576" s="230" t="s">
        <v>965</v>
      </c>
      <c r="C576" s="231">
        <v>16.09</v>
      </c>
      <c r="D576" s="232">
        <v>9.4738000000000007</v>
      </c>
      <c r="E576" s="233">
        <v>1.0249999999999999</v>
      </c>
      <c r="F576" s="234">
        <v>2.4</v>
      </c>
      <c r="G576" s="235">
        <v>0.8</v>
      </c>
      <c r="H576" s="236" t="s">
        <v>258</v>
      </c>
      <c r="I576" s="237" t="s">
        <v>262</v>
      </c>
    </row>
    <row r="577" spans="1:9" ht="13">
      <c r="A577" s="164" t="s">
        <v>969</v>
      </c>
      <c r="B577" s="2" t="s">
        <v>970</v>
      </c>
      <c r="C577" s="3">
        <v>2.85</v>
      </c>
      <c r="D577" s="152">
        <v>2.4459</v>
      </c>
      <c r="E577" s="100">
        <v>1.0249999999999999</v>
      </c>
      <c r="F577" s="127">
        <v>1.25</v>
      </c>
      <c r="G577" s="74">
        <v>0.8</v>
      </c>
      <c r="H577" s="225" t="s">
        <v>258</v>
      </c>
      <c r="I577" s="226" t="s">
        <v>259</v>
      </c>
    </row>
    <row r="578" spans="1:9" ht="13">
      <c r="A578" s="164" t="s">
        <v>971</v>
      </c>
      <c r="B578" s="2" t="s">
        <v>970</v>
      </c>
      <c r="C578" s="3">
        <v>4.05</v>
      </c>
      <c r="D578" s="152">
        <v>3.0779999999999998</v>
      </c>
      <c r="E578" s="100">
        <v>1.0249999999999999</v>
      </c>
      <c r="F578" s="127">
        <v>1.25</v>
      </c>
      <c r="G578" s="74">
        <v>0.8</v>
      </c>
      <c r="H578" s="227" t="s">
        <v>258</v>
      </c>
      <c r="I578" s="228" t="s">
        <v>259</v>
      </c>
    </row>
    <row r="579" spans="1:9" ht="13">
      <c r="A579" s="164" t="s">
        <v>972</v>
      </c>
      <c r="B579" s="2" t="s">
        <v>970</v>
      </c>
      <c r="C579" s="3">
        <v>7.77</v>
      </c>
      <c r="D579" s="152">
        <v>4.6946000000000003</v>
      </c>
      <c r="E579" s="100">
        <v>1.0249999999999999</v>
      </c>
      <c r="F579" s="127">
        <v>2.4</v>
      </c>
      <c r="G579" s="74">
        <v>0.8</v>
      </c>
      <c r="H579" s="227" t="s">
        <v>258</v>
      </c>
      <c r="I579" s="228" t="s">
        <v>262</v>
      </c>
    </row>
    <row r="580" spans="1:9" ht="13">
      <c r="A580" s="229" t="s">
        <v>973</v>
      </c>
      <c r="B580" s="230" t="s">
        <v>970</v>
      </c>
      <c r="C580" s="231">
        <v>14.7</v>
      </c>
      <c r="D580" s="232">
        <v>6.7847999999999997</v>
      </c>
      <c r="E580" s="233">
        <v>1.0249999999999999</v>
      </c>
      <c r="F580" s="234">
        <v>2.4</v>
      </c>
      <c r="G580" s="235">
        <v>0.8</v>
      </c>
      <c r="H580" s="236" t="s">
        <v>258</v>
      </c>
      <c r="I580" s="237" t="s">
        <v>262</v>
      </c>
    </row>
    <row r="581" spans="1:9" ht="13">
      <c r="A581" s="164" t="s">
        <v>974</v>
      </c>
      <c r="B581" s="2" t="s">
        <v>975</v>
      </c>
      <c r="C581" s="3">
        <v>4.9400000000000004</v>
      </c>
      <c r="D581" s="152">
        <v>0.96079999999999999</v>
      </c>
      <c r="E581" s="100">
        <v>1.0249999999999999</v>
      </c>
      <c r="F581" s="127">
        <v>1.25</v>
      </c>
      <c r="G581" s="74">
        <v>0.8</v>
      </c>
      <c r="H581" s="225" t="s">
        <v>258</v>
      </c>
      <c r="I581" s="226" t="s">
        <v>259</v>
      </c>
    </row>
    <row r="582" spans="1:9" ht="13">
      <c r="A582" s="164" t="s">
        <v>976</v>
      </c>
      <c r="B582" s="2" t="s">
        <v>975</v>
      </c>
      <c r="C582" s="3">
        <v>7.15</v>
      </c>
      <c r="D582" s="152">
        <v>1.3174999999999999</v>
      </c>
      <c r="E582" s="100">
        <v>1.0249999999999999</v>
      </c>
      <c r="F582" s="127">
        <v>1.25</v>
      </c>
      <c r="G582" s="74">
        <v>0.8</v>
      </c>
      <c r="H582" s="227" t="s">
        <v>258</v>
      </c>
      <c r="I582" s="228" t="s">
        <v>259</v>
      </c>
    </row>
    <row r="583" spans="1:9" ht="13">
      <c r="A583" s="164" t="s">
        <v>977</v>
      </c>
      <c r="B583" s="2" t="s">
        <v>975</v>
      </c>
      <c r="C583" s="3">
        <v>10.79</v>
      </c>
      <c r="D583" s="152">
        <v>2.1315</v>
      </c>
      <c r="E583" s="100">
        <v>1.0249999999999999</v>
      </c>
      <c r="F583" s="127">
        <v>2.4</v>
      </c>
      <c r="G583" s="74">
        <v>0.8</v>
      </c>
      <c r="H583" s="227" t="s">
        <v>258</v>
      </c>
      <c r="I583" s="228" t="s">
        <v>262</v>
      </c>
    </row>
    <row r="584" spans="1:9" ht="13">
      <c r="A584" s="229" t="s">
        <v>978</v>
      </c>
      <c r="B584" s="230" t="s">
        <v>975</v>
      </c>
      <c r="C584" s="231">
        <v>17.93</v>
      </c>
      <c r="D584" s="232">
        <v>4.2492000000000001</v>
      </c>
      <c r="E584" s="233">
        <v>1.0249999999999999</v>
      </c>
      <c r="F584" s="234">
        <v>2.4</v>
      </c>
      <c r="G584" s="235">
        <v>0.8</v>
      </c>
      <c r="H584" s="236" t="s">
        <v>258</v>
      </c>
      <c r="I584" s="237" t="s">
        <v>262</v>
      </c>
    </row>
    <row r="585" spans="1:9" ht="13">
      <c r="A585" s="164" t="s">
        <v>979</v>
      </c>
      <c r="B585" s="2" t="s">
        <v>980</v>
      </c>
      <c r="C585" s="3">
        <v>3.98</v>
      </c>
      <c r="D585" s="152">
        <v>1.196</v>
      </c>
      <c r="E585" s="100">
        <v>1.0249999999999999</v>
      </c>
      <c r="F585" s="127">
        <v>1.25</v>
      </c>
      <c r="G585" s="74">
        <v>0.8</v>
      </c>
      <c r="H585" s="225" t="s">
        <v>258</v>
      </c>
      <c r="I585" s="226" t="s">
        <v>259</v>
      </c>
    </row>
    <row r="586" spans="1:9" ht="13">
      <c r="A586" s="164" t="s">
        <v>981</v>
      </c>
      <c r="B586" s="2" t="s">
        <v>980</v>
      </c>
      <c r="C586" s="3">
        <v>5.0199999999999996</v>
      </c>
      <c r="D586" s="152">
        <v>1.3935999999999999</v>
      </c>
      <c r="E586" s="100">
        <v>1.0249999999999999</v>
      </c>
      <c r="F586" s="127">
        <v>1.25</v>
      </c>
      <c r="G586" s="74">
        <v>0.8</v>
      </c>
      <c r="H586" s="227" t="s">
        <v>258</v>
      </c>
      <c r="I586" s="228" t="s">
        <v>259</v>
      </c>
    </row>
    <row r="587" spans="1:9" ht="13">
      <c r="A587" s="164" t="s">
        <v>982</v>
      </c>
      <c r="B587" s="2" t="s">
        <v>980</v>
      </c>
      <c r="C587" s="3">
        <v>7.19</v>
      </c>
      <c r="D587" s="152">
        <v>1.9009</v>
      </c>
      <c r="E587" s="100">
        <v>1.0249999999999999</v>
      </c>
      <c r="F587" s="127">
        <v>2.4</v>
      </c>
      <c r="G587" s="74">
        <v>0.8</v>
      </c>
      <c r="H587" s="227" t="s">
        <v>258</v>
      </c>
      <c r="I587" s="228" t="s">
        <v>262</v>
      </c>
    </row>
    <row r="588" spans="1:9" ht="13">
      <c r="A588" s="229" t="s">
        <v>983</v>
      </c>
      <c r="B588" s="230" t="s">
        <v>980</v>
      </c>
      <c r="C588" s="231">
        <v>10.76</v>
      </c>
      <c r="D588" s="232">
        <v>2.8473999999999999</v>
      </c>
      <c r="E588" s="233">
        <v>1.0249999999999999</v>
      </c>
      <c r="F588" s="234">
        <v>2.4</v>
      </c>
      <c r="G588" s="235">
        <v>0.8</v>
      </c>
      <c r="H588" s="236" t="s">
        <v>258</v>
      </c>
      <c r="I588" s="237" t="s">
        <v>262</v>
      </c>
    </row>
    <row r="589" spans="1:9" ht="13">
      <c r="A589" s="164" t="s">
        <v>984</v>
      </c>
      <c r="B589" s="2" t="s">
        <v>985</v>
      </c>
      <c r="C589" s="3">
        <v>2.96</v>
      </c>
      <c r="D589" s="152">
        <v>1.3146</v>
      </c>
      <c r="E589" s="100">
        <v>1.0249999999999999</v>
      </c>
      <c r="F589" s="127">
        <v>1.25</v>
      </c>
      <c r="G589" s="74">
        <v>0.8</v>
      </c>
      <c r="H589" s="225" t="s">
        <v>258</v>
      </c>
      <c r="I589" s="226" t="s">
        <v>259</v>
      </c>
    </row>
    <row r="590" spans="1:9" ht="13">
      <c r="A590" s="164" t="s">
        <v>986</v>
      </c>
      <c r="B590" s="2" t="s">
        <v>985</v>
      </c>
      <c r="C590" s="3">
        <v>5.0599999999999996</v>
      </c>
      <c r="D590" s="152">
        <v>1.7373000000000001</v>
      </c>
      <c r="E590" s="100">
        <v>1.0249999999999999</v>
      </c>
      <c r="F590" s="127">
        <v>1.25</v>
      </c>
      <c r="G590" s="74">
        <v>0.8</v>
      </c>
      <c r="H590" s="227" t="s">
        <v>258</v>
      </c>
      <c r="I590" s="228" t="s">
        <v>259</v>
      </c>
    </row>
    <row r="591" spans="1:9" ht="13">
      <c r="A591" s="164" t="s">
        <v>987</v>
      </c>
      <c r="B591" s="2" t="s">
        <v>985</v>
      </c>
      <c r="C591" s="3">
        <v>9.16</v>
      </c>
      <c r="D591" s="152">
        <v>2.5543</v>
      </c>
      <c r="E591" s="100">
        <v>1.0249999999999999</v>
      </c>
      <c r="F591" s="127">
        <v>2.4</v>
      </c>
      <c r="G591" s="74">
        <v>0.8</v>
      </c>
      <c r="H591" s="227" t="s">
        <v>258</v>
      </c>
      <c r="I591" s="228" t="s">
        <v>262</v>
      </c>
    </row>
    <row r="592" spans="1:9" ht="13">
      <c r="A592" s="229" t="s">
        <v>988</v>
      </c>
      <c r="B592" s="230" t="s">
        <v>985</v>
      </c>
      <c r="C592" s="231">
        <v>15.81</v>
      </c>
      <c r="D592" s="232">
        <v>4.1677999999999997</v>
      </c>
      <c r="E592" s="233">
        <v>1.0249999999999999</v>
      </c>
      <c r="F592" s="234">
        <v>2.4</v>
      </c>
      <c r="G592" s="235">
        <v>0.8</v>
      </c>
      <c r="H592" s="236" t="s">
        <v>258</v>
      </c>
      <c r="I592" s="237" t="s">
        <v>262</v>
      </c>
    </row>
    <row r="593" spans="1:9" ht="13">
      <c r="A593" s="164" t="s">
        <v>989</v>
      </c>
      <c r="B593" s="2" t="s">
        <v>990</v>
      </c>
      <c r="C593" s="3">
        <v>2.1800000000000002</v>
      </c>
      <c r="D593" s="152">
        <v>1.0575000000000001</v>
      </c>
      <c r="E593" s="100">
        <v>1.0249999999999999</v>
      </c>
      <c r="F593" s="127">
        <v>1.25</v>
      </c>
      <c r="G593" s="74">
        <v>0.8</v>
      </c>
      <c r="H593" s="225" t="s">
        <v>258</v>
      </c>
      <c r="I593" s="226" t="s">
        <v>259</v>
      </c>
    </row>
    <row r="594" spans="1:9" ht="13">
      <c r="A594" s="164" t="s">
        <v>991</v>
      </c>
      <c r="B594" s="2" t="s">
        <v>990</v>
      </c>
      <c r="C594" s="3">
        <v>3.63</v>
      </c>
      <c r="D594" s="152">
        <v>1.3567</v>
      </c>
      <c r="E594" s="100">
        <v>1.0249999999999999</v>
      </c>
      <c r="F594" s="127">
        <v>1.25</v>
      </c>
      <c r="G594" s="74">
        <v>0.8</v>
      </c>
      <c r="H594" s="227" t="s">
        <v>258</v>
      </c>
      <c r="I594" s="228" t="s">
        <v>259</v>
      </c>
    </row>
    <row r="595" spans="1:9" ht="13">
      <c r="A595" s="164" t="s">
        <v>992</v>
      </c>
      <c r="B595" s="2" t="s">
        <v>990</v>
      </c>
      <c r="C595" s="3">
        <v>7.25</v>
      </c>
      <c r="D595" s="152">
        <v>1.9363999999999999</v>
      </c>
      <c r="E595" s="100">
        <v>1.0249999999999999</v>
      </c>
      <c r="F595" s="127">
        <v>2.4</v>
      </c>
      <c r="G595" s="74">
        <v>0.8</v>
      </c>
      <c r="H595" s="227" t="s">
        <v>258</v>
      </c>
      <c r="I595" s="228" t="s">
        <v>262</v>
      </c>
    </row>
    <row r="596" spans="1:9" ht="13">
      <c r="A596" s="229" t="s">
        <v>993</v>
      </c>
      <c r="B596" s="230" t="s">
        <v>990</v>
      </c>
      <c r="C596" s="231">
        <v>16.02</v>
      </c>
      <c r="D596" s="232">
        <v>3.8250999999999999</v>
      </c>
      <c r="E596" s="233">
        <v>1.0249999999999999</v>
      </c>
      <c r="F596" s="234">
        <v>2.4</v>
      </c>
      <c r="G596" s="235">
        <v>0.8</v>
      </c>
      <c r="H596" s="236" t="s">
        <v>258</v>
      </c>
      <c r="I596" s="237" t="s">
        <v>262</v>
      </c>
    </row>
    <row r="597" spans="1:9" ht="13">
      <c r="A597" s="164" t="s">
        <v>994</v>
      </c>
      <c r="B597" s="2" t="s">
        <v>995</v>
      </c>
      <c r="C597" s="3">
        <v>3.79</v>
      </c>
      <c r="D597" s="152">
        <v>1.2394000000000001</v>
      </c>
      <c r="E597" s="100">
        <v>1.0249999999999999</v>
      </c>
      <c r="F597" s="127">
        <v>1.25</v>
      </c>
      <c r="G597" s="74">
        <v>0.8</v>
      </c>
      <c r="H597" s="225" t="s">
        <v>258</v>
      </c>
      <c r="I597" s="226" t="s">
        <v>259</v>
      </c>
    </row>
    <row r="598" spans="1:9" ht="13">
      <c r="A598" s="164" t="s">
        <v>996</v>
      </c>
      <c r="B598" s="2" t="s">
        <v>995</v>
      </c>
      <c r="C598" s="3">
        <v>8.44</v>
      </c>
      <c r="D598" s="152">
        <v>2.0966999999999998</v>
      </c>
      <c r="E598" s="100">
        <v>1.0249999999999999</v>
      </c>
      <c r="F598" s="127">
        <v>1.25</v>
      </c>
      <c r="G598" s="74">
        <v>0.8</v>
      </c>
      <c r="H598" s="227" t="s">
        <v>258</v>
      </c>
      <c r="I598" s="228" t="s">
        <v>259</v>
      </c>
    </row>
    <row r="599" spans="1:9" ht="13">
      <c r="A599" s="164" t="s">
        <v>997</v>
      </c>
      <c r="B599" s="2" t="s">
        <v>995</v>
      </c>
      <c r="C599" s="3">
        <v>15.39</v>
      </c>
      <c r="D599" s="152">
        <v>3.5632999999999999</v>
      </c>
      <c r="E599" s="100">
        <v>1.0249999999999999</v>
      </c>
      <c r="F599" s="127">
        <v>2.4</v>
      </c>
      <c r="G599" s="74">
        <v>0.8</v>
      </c>
      <c r="H599" s="227" t="s">
        <v>258</v>
      </c>
      <c r="I599" s="228" t="s">
        <v>262</v>
      </c>
    </row>
    <row r="600" spans="1:9" ht="13">
      <c r="A600" s="229" t="s">
        <v>998</v>
      </c>
      <c r="B600" s="230" t="s">
        <v>995</v>
      </c>
      <c r="C600" s="231">
        <v>26.46</v>
      </c>
      <c r="D600" s="232">
        <v>6.7172000000000001</v>
      </c>
      <c r="E600" s="233">
        <v>1.0249999999999999</v>
      </c>
      <c r="F600" s="234">
        <v>2.4</v>
      </c>
      <c r="G600" s="235">
        <v>0.8</v>
      </c>
      <c r="H600" s="236" t="s">
        <v>258</v>
      </c>
      <c r="I600" s="237" t="s">
        <v>262</v>
      </c>
    </row>
    <row r="601" spans="1:9" ht="13">
      <c r="A601" s="164" t="s">
        <v>999</v>
      </c>
      <c r="B601" s="2" t="s">
        <v>1000</v>
      </c>
      <c r="C601" s="3">
        <v>2.92</v>
      </c>
      <c r="D601" s="152">
        <v>1.1591</v>
      </c>
      <c r="E601" s="100">
        <v>1.0249999999999999</v>
      </c>
      <c r="F601" s="127">
        <v>1.25</v>
      </c>
      <c r="G601" s="74">
        <v>0.8</v>
      </c>
      <c r="H601" s="225" t="s">
        <v>258</v>
      </c>
      <c r="I601" s="226" t="s">
        <v>259</v>
      </c>
    </row>
    <row r="602" spans="1:9" ht="13">
      <c r="A602" s="164" t="s">
        <v>1001</v>
      </c>
      <c r="B602" s="2" t="s">
        <v>1000</v>
      </c>
      <c r="C602" s="3">
        <v>4.46</v>
      </c>
      <c r="D602" s="152">
        <v>1.5704</v>
      </c>
      <c r="E602" s="100">
        <v>1.0249999999999999</v>
      </c>
      <c r="F602" s="127">
        <v>1.25</v>
      </c>
      <c r="G602" s="74">
        <v>0.8</v>
      </c>
      <c r="H602" s="227" t="s">
        <v>258</v>
      </c>
      <c r="I602" s="228" t="s">
        <v>259</v>
      </c>
    </row>
    <row r="603" spans="1:9" ht="13">
      <c r="A603" s="164" t="s">
        <v>1002</v>
      </c>
      <c r="B603" s="2" t="s">
        <v>1000</v>
      </c>
      <c r="C603" s="3">
        <v>8.68</v>
      </c>
      <c r="D603" s="152">
        <v>2.4561000000000002</v>
      </c>
      <c r="E603" s="100">
        <v>1.0249999999999999</v>
      </c>
      <c r="F603" s="127">
        <v>2.4</v>
      </c>
      <c r="G603" s="74">
        <v>0.8</v>
      </c>
      <c r="H603" s="227" t="s">
        <v>258</v>
      </c>
      <c r="I603" s="228" t="s">
        <v>262</v>
      </c>
    </row>
    <row r="604" spans="1:9" ht="13">
      <c r="A604" s="229" t="s">
        <v>1003</v>
      </c>
      <c r="B604" s="230" t="s">
        <v>1000</v>
      </c>
      <c r="C604" s="231">
        <v>13.77</v>
      </c>
      <c r="D604" s="232">
        <v>4.0046999999999997</v>
      </c>
      <c r="E604" s="233">
        <v>1.0249999999999999</v>
      </c>
      <c r="F604" s="234">
        <v>2.4</v>
      </c>
      <c r="G604" s="235">
        <v>0.8</v>
      </c>
      <c r="H604" s="236" t="s">
        <v>258</v>
      </c>
      <c r="I604" s="237" t="s">
        <v>262</v>
      </c>
    </row>
    <row r="605" spans="1:9" ht="13">
      <c r="A605" s="164" t="s">
        <v>1004</v>
      </c>
      <c r="B605" s="2" t="s">
        <v>1005</v>
      </c>
      <c r="C605" s="3">
        <v>2.84</v>
      </c>
      <c r="D605" s="152">
        <v>1.0363</v>
      </c>
      <c r="E605" s="100">
        <v>1.0249999999999999</v>
      </c>
      <c r="F605" s="127">
        <v>1.25</v>
      </c>
      <c r="G605" s="74">
        <v>0.8</v>
      </c>
      <c r="H605" s="225" t="s">
        <v>258</v>
      </c>
      <c r="I605" s="226" t="s">
        <v>259</v>
      </c>
    </row>
    <row r="606" spans="1:9" ht="13">
      <c r="A606" s="164" t="s">
        <v>1006</v>
      </c>
      <c r="B606" s="2" t="s">
        <v>1005</v>
      </c>
      <c r="C606" s="3">
        <v>5.34</v>
      </c>
      <c r="D606" s="152">
        <v>1.1192</v>
      </c>
      <c r="E606" s="100">
        <v>1.0249999999999999</v>
      </c>
      <c r="F606" s="127">
        <v>1.25</v>
      </c>
      <c r="G606" s="74">
        <v>0.8</v>
      </c>
      <c r="H606" s="227" t="s">
        <v>258</v>
      </c>
      <c r="I606" s="228" t="s">
        <v>259</v>
      </c>
    </row>
    <row r="607" spans="1:9" ht="13">
      <c r="A607" s="164" t="s">
        <v>1007</v>
      </c>
      <c r="B607" s="2" t="s">
        <v>1005</v>
      </c>
      <c r="C607" s="3">
        <v>7.78</v>
      </c>
      <c r="D607" s="152">
        <v>1.5764</v>
      </c>
      <c r="E607" s="100">
        <v>1.0249999999999999</v>
      </c>
      <c r="F607" s="127">
        <v>2.4</v>
      </c>
      <c r="G607" s="74">
        <v>0.8</v>
      </c>
      <c r="H607" s="227" t="s">
        <v>258</v>
      </c>
      <c r="I607" s="228" t="s">
        <v>262</v>
      </c>
    </row>
    <row r="608" spans="1:9" ht="13">
      <c r="A608" s="229" t="s">
        <v>1008</v>
      </c>
      <c r="B608" s="230" t="s">
        <v>1005</v>
      </c>
      <c r="C608" s="231">
        <v>13.37</v>
      </c>
      <c r="D608" s="232">
        <v>3.0406</v>
      </c>
      <c r="E608" s="233">
        <v>1.0249999999999999</v>
      </c>
      <c r="F608" s="234">
        <v>2.4</v>
      </c>
      <c r="G608" s="235">
        <v>0.8</v>
      </c>
      <c r="H608" s="236" t="s">
        <v>258</v>
      </c>
      <c r="I608" s="237" t="s">
        <v>262</v>
      </c>
    </row>
    <row r="609" spans="1:9" ht="13">
      <c r="A609" s="164" t="s">
        <v>1009</v>
      </c>
      <c r="B609" s="2" t="s">
        <v>1010</v>
      </c>
      <c r="C609" s="3">
        <v>2.2599999999999998</v>
      </c>
      <c r="D609" s="152">
        <v>0.96630000000000005</v>
      </c>
      <c r="E609" s="100">
        <v>1.0249999999999999</v>
      </c>
      <c r="F609" s="127">
        <v>1.25</v>
      </c>
      <c r="G609" s="74">
        <v>0.8</v>
      </c>
      <c r="H609" s="225" t="s">
        <v>258</v>
      </c>
      <c r="I609" s="226" t="s">
        <v>259</v>
      </c>
    </row>
    <row r="610" spans="1:9" ht="13">
      <c r="A610" s="164" t="s">
        <v>1011</v>
      </c>
      <c r="B610" s="2" t="s">
        <v>1010</v>
      </c>
      <c r="C610" s="3">
        <v>3.48</v>
      </c>
      <c r="D610" s="152">
        <v>1.4354</v>
      </c>
      <c r="E610" s="100">
        <v>1.0249999999999999</v>
      </c>
      <c r="F610" s="127">
        <v>1.25</v>
      </c>
      <c r="G610" s="74">
        <v>0.8</v>
      </c>
      <c r="H610" s="227" t="s">
        <v>258</v>
      </c>
      <c r="I610" s="228" t="s">
        <v>259</v>
      </c>
    </row>
    <row r="611" spans="1:9" ht="13">
      <c r="A611" s="164" t="s">
        <v>1012</v>
      </c>
      <c r="B611" s="2" t="s">
        <v>1010</v>
      </c>
      <c r="C611" s="3">
        <v>7.11</v>
      </c>
      <c r="D611" s="152">
        <v>2.2067999999999999</v>
      </c>
      <c r="E611" s="100">
        <v>1.0249999999999999</v>
      </c>
      <c r="F611" s="127">
        <v>2.4</v>
      </c>
      <c r="G611" s="74">
        <v>0.8</v>
      </c>
      <c r="H611" s="227" t="s">
        <v>258</v>
      </c>
      <c r="I611" s="228" t="s">
        <v>262</v>
      </c>
    </row>
    <row r="612" spans="1:9" ht="13">
      <c r="A612" s="229" t="s">
        <v>1013</v>
      </c>
      <c r="B612" s="230" t="s">
        <v>1010</v>
      </c>
      <c r="C612" s="231">
        <v>12.96</v>
      </c>
      <c r="D612" s="232">
        <v>4.1547999999999998</v>
      </c>
      <c r="E612" s="233">
        <v>1.0249999999999999</v>
      </c>
      <c r="F612" s="234">
        <v>2.4</v>
      </c>
      <c r="G612" s="235">
        <v>0.8</v>
      </c>
      <c r="H612" s="236" t="s">
        <v>258</v>
      </c>
      <c r="I612" s="237" t="s">
        <v>262</v>
      </c>
    </row>
    <row r="613" spans="1:9" ht="13">
      <c r="A613" s="164" t="s">
        <v>1014</v>
      </c>
      <c r="B613" s="2" t="s">
        <v>1015</v>
      </c>
      <c r="C613" s="3">
        <v>2.5499999999999998</v>
      </c>
      <c r="D613" s="152">
        <v>0.82879999999999998</v>
      </c>
      <c r="E613" s="100">
        <v>1.0249999999999999</v>
      </c>
      <c r="F613" s="127">
        <v>1.25</v>
      </c>
      <c r="G613" s="74">
        <v>0.8</v>
      </c>
      <c r="H613" s="225" t="s">
        <v>258</v>
      </c>
      <c r="I613" s="226" t="s">
        <v>259</v>
      </c>
    </row>
    <row r="614" spans="1:9" ht="13">
      <c r="A614" s="164" t="s">
        <v>1016</v>
      </c>
      <c r="B614" s="2" t="s">
        <v>1015</v>
      </c>
      <c r="C614" s="3">
        <v>4.32</v>
      </c>
      <c r="D614" s="152">
        <v>1.1036999999999999</v>
      </c>
      <c r="E614" s="100">
        <v>1.0249999999999999</v>
      </c>
      <c r="F614" s="127">
        <v>1.25</v>
      </c>
      <c r="G614" s="74">
        <v>0.8</v>
      </c>
      <c r="H614" s="227" t="s">
        <v>258</v>
      </c>
      <c r="I614" s="228" t="s">
        <v>259</v>
      </c>
    </row>
    <row r="615" spans="1:9" ht="13">
      <c r="A615" s="164" t="s">
        <v>1017</v>
      </c>
      <c r="B615" s="2" t="s">
        <v>1015</v>
      </c>
      <c r="C615" s="3">
        <v>7.32</v>
      </c>
      <c r="D615" s="152">
        <v>1.7635000000000001</v>
      </c>
      <c r="E615" s="100">
        <v>1.0249999999999999</v>
      </c>
      <c r="F615" s="127">
        <v>2.4</v>
      </c>
      <c r="G615" s="74">
        <v>0.8</v>
      </c>
      <c r="H615" s="227" t="s">
        <v>258</v>
      </c>
      <c r="I615" s="228" t="s">
        <v>262</v>
      </c>
    </row>
    <row r="616" spans="1:9" ht="13">
      <c r="A616" s="229" t="s">
        <v>1018</v>
      </c>
      <c r="B616" s="230" t="s">
        <v>1015</v>
      </c>
      <c r="C616" s="231">
        <v>13.1</v>
      </c>
      <c r="D616" s="232">
        <v>3.3258000000000001</v>
      </c>
      <c r="E616" s="233">
        <v>1.0249999999999999</v>
      </c>
      <c r="F616" s="234">
        <v>2.4</v>
      </c>
      <c r="G616" s="235">
        <v>0.8</v>
      </c>
      <c r="H616" s="236" t="s">
        <v>258</v>
      </c>
      <c r="I616" s="237" t="s">
        <v>262</v>
      </c>
    </row>
    <row r="617" spans="1:9" ht="13">
      <c r="A617" s="164" t="s">
        <v>1019</v>
      </c>
      <c r="B617" s="2" t="s">
        <v>1020</v>
      </c>
      <c r="C617" s="3">
        <v>3.13</v>
      </c>
      <c r="D617" s="152">
        <v>0.90890000000000004</v>
      </c>
      <c r="E617" s="100">
        <v>1.0249999999999999</v>
      </c>
      <c r="F617" s="127">
        <v>1.25</v>
      </c>
      <c r="G617" s="74">
        <v>0.8</v>
      </c>
      <c r="H617" s="225" t="s">
        <v>258</v>
      </c>
      <c r="I617" s="226" t="s">
        <v>259</v>
      </c>
    </row>
    <row r="618" spans="1:9" ht="13">
      <c r="A618" s="164" t="s">
        <v>1021</v>
      </c>
      <c r="B618" s="2" t="s">
        <v>1020</v>
      </c>
      <c r="C618" s="3">
        <v>5.74</v>
      </c>
      <c r="D618" s="152">
        <v>1.2554000000000001</v>
      </c>
      <c r="E618" s="100">
        <v>1.0249999999999999</v>
      </c>
      <c r="F618" s="127">
        <v>1.25</v>
      </c>
      <c r="G618" s="74">
        <v>0.8</v>
      </c>
      <c r="H618" s="227" t="s">
        <v>258</v>
      </c>
      <c r="I618" s="228" t="s">
        <v>259</v>
      </c>
    </row>
    <row r="619" spans="1:9" ht="13">
      <c r="A619" s="164" t="s">
        <v>1022</v>
      </c>
      <c r="B619" s="2" t="s">
        <v>1020</v>
      </c>
      <c r="C619" s="3">
        <v>9.98</v>
      </c>
      <c r="D619" s="152">
        <v>2.0363000000000002</v>
      </c>
      <c r="E619" s="100">
        <v>1.0249999999999999</v>
      </c>
      <c r="F619" s="127">
        <v>2.4</v>
      </c>
      <c r="G619" s="74">
        <v>0.8</v>
      </c>
      <c r="H619" s="227" t="s">
        <v>258</v>
      </c>
      <c r="I619" s="228" t="s">
        <v>262</v>
      </c>
    </row>
    <row r="620" spans="1:9" ht="13">
      <c r="A620" s="229" t="s">
        <v>1023</v>
      </c>
      <c r="B620" s="230" t="s">
        <v>1020</v>
      </c>
      <c r="C620" s="231">
        <v>16.850000000000001</v>
      </c>
      <c r="D620" s="232">
        <v>3.9723000000000002</v>
      </c>
      <c r="E620" s="233">
        <v>1.0249999999999999</v>
      </c>
      <c r="F620" s="234">
        <v>2.4</v>
      </c>
      <c r="G620" s="235">
        <v>0.8</v>
      </c>
      <c r="H620" s="236" t="s">
        <v>258</v>
      </c>
      <c r="I620" s="237" t="s">
        <v>262</v>
      </c>
    </row>
    <row r="621" spans="1:9" ht="13">
      <c r="A621" s="164" t="s">
        <v>1024</v>
      </c>
      <c r="B621" s="2" t="s">
        <v>1025</v>
      </c>
      <c r="C621" s="3">
        <v>2.2999999999999998</v>
      </c>
      <c r="D621" s="152">
        <v>0.98</v>
      </c>
      <c r="E621" s="100">
        <v>1.0249999999999999</v>
      </c>
      <c r="F621" s="127">
        <v>1.25</v>
      </c>
      <c r="G621" s="74">
        <v>0.8</v>
      </c>
      <c r="H621" s="225" t="s">
        <v>258</v>
      </c>
      <c r="I621" s="226" t="s">
        <v>259</v>
      </c>
    </row>
    <row r="622" spans="1:9" ht="13">
      <c r="A622" s="164" t="s">
        <v>1026</v>
      </c>
      <c r="B622" s="2" t="s">
        <v>1025</v>
      </c>
      <c r="C622" s="3">
        <v>4.5</v>
      </c>
      <c r="D622" s="152">
        <v>1.4201999999999999</v>
      </c>
      <c r="E622" s="100">
        <v>1.0249999999999999</v>
      </c>
      <c r="F622" s="127">
        <v>1.25</v>
      </c>
      <c r="G622" s="74">
        <v>0.8</v>
      </c>
      <c r="H622" s="227" t="s">
        <v>258</v>
      </c>
      <c r="I622" s="228" t="s">
        <v>259</v>
      </c>
    </row>
    <row r="623" spans="1:9" ht="13">
      <c r="A623" s="164" t="s">
        <v>1027</v>
      </c>
      <c r="B623" s="2" t="s">
        <v>1025</v>
      </c>
      <c r="C623" s="3">
        <v>8.6199999999999992</v>
      </c>
      <c r="D623" s="152">
        <v>2.2033</v>
      </c>
      <c r="E623" s="100">
        <v>1.0249999999999999</v>
      </c>
      <c r="F623" s="127">
        <v>2.4</v>
      </c>
      <c r="G623" s="74">
        <v>0.8</v>
      </c>
      <c r="H623" s="227" t="s">
        <v>258</v>
      </c>
      <c r="I623" s="228" t="s">
        <v>262</v>
      </c>
    </row>
    <row r="624" spans="1:9" ht="13">
      <c r="A624" s="229" t="s">
        <v>1028</v>
      </c>
      <c r="B624" s="230" t="s">
        <v>1025</v>
      </c>
      <c r="C624" s="231">
        <v>13.72</v>
      </c>
      <c r="D624" s="232">
        <v>3.6471</v>
      </c>
      <c r="E624" s="233">
        <v>1.0249999999999999</v>
      </c>
      <c r="F624" s="234">
        <v>2.4</v>
      </c>
      <c r="G624" s="235">
        <v>0.8</v>
      </c>
      <c r="H624" s="236" t="s">
        <v>258</v>
      </c>
      <c r="I624" s="237" t="s">
        <v>262</v>
      </c>
    </row>
    <row r="625" spans="1:9" ht="13">
      <c r="A625" s="164" t="s">
        <v>1029</v>
      </c>
      <c r="B625" s="2" t="s">
        <v>1030</v>
      </c>
      <c r="C625" s="3">
        <v>1.94</v>
      </c>
      <c r="D625" s="152">
        <v>1.5484</v>
      </c>
      <c r="E625" s="100">
        <v>1.0249999999999999</v>
      </c>
      <c r="F625" s="127">
        <v>1.25</v>
      </c>
      <c r="G625" s="74">
        <v>0.8</v>
      </c>
      <c r="H625" s="225" t="s">
        <v>258</v>
      </c>
      <c r="I625" s="226" t="s">
        <v>259</v>
      </c>
    </row>
    <row r="626" spans="1:9" ht="13">
      <c r="A626" s="164" t="s">
        <v>1031</v>
      </c>
      <c r="B626" s="2" t="s">
        <v>1030</v>
      </c>
      <c r="C626" s="3">
        <v>3.69</v>
      </c>
      <c r="D626" s="152">
        <v>1.954</v>
      </c>
      <c r="E626" s="100">
        <v>1.0249999999999999</v>
      </c>
      <c r="F626" s="127">
        <v>1.25</v>
      </c>
      <c r="G626" s="74">
        <v>0.8</v>
      </c>
      <c r="H626" s="227" t="s">
        <v>258</v>
      </c>
      <c r="I626" s="228" t="s">
        <v>259</v>
      </c>
    </row>
    <row r="627" spans="1:9" ht="13">
      <c r="A627" s="164" t="s">
        <v>1032</v>
      </c>
      <c r="B627" s="2" t="s">
        <v>1030</v>
      </c>
      <c r="C627" s="3">
        <v>8.32</v>
      </c>
      <c r="D627" s="152">
        <v>3.0274000000000001</v>
      </c>
      <c r="E627" s="100">
        <v>1.0249999999999999</v>
      </c>
      <c r="F627" s="127">
        <v>2.4</v>
      </c>
      <c r="G627" s="74">
        <v>0.8</v>
      </c>
      <c r="H627" s="227" t="s">
        <v>258</v>
      </c>
      <c r="I627" s="228" t="s">
        <v>262</v>
      </c>
    </row>
    <row r="628" spans="1:9" ht="13">
      <c r="A628" s="229" t="s">
        <v>1033</v>
      </c>
      <c r="B628" s="230" t="s">
        <v>1030</v>
      </c>
      <c r="C628" s="231">
        <v>14.87</v>
      </c>
      <c r="D628" s="232">
        <v>5.1066000000000003</v>
      </c>
      <c r="E628" s="233">
        <v>1.0249999999999999</v>
      </c>
      <c r="F628" s="234">
        <v>2.4</v>
      </c>
      <c r="G628" s="235">
        <v>0.8</v>
      </c>
      <c r="H628" s="236" t="s">
        <v>258</v>
      </c>
      <c r="I628" s="237" t="s">
        <v>262</v>
      </c>
    </row>
    <row r="629" spans="1:9" ht="13">
      <c r="A629" s="164" t="s">
        <v>1034</v>
      </c>
      <c r="B629" s="2" t="s">
        <v>1035</v>
      </c>
      <c r="C629" s="3">
        <v>1.54</v>
      </c>
      <c r="D629" s="152">
        <v>1.4331</v>
      </c>
      <c r="E629" s="100">
        <v>1.0249999999999999</v>
      </c>
      <c r="F629" s="127">
        <v>1.25</v>
      </c>
      <c r="G629" s="74">
        <v>0.8</v>
      </c>
      <c r="H629" s="225" t="s">
        <v>258</v>
      </c>
      <c r="I629" s="226" t="s">
        <v>259</v>
      </c>
    </row>
    <row r="630" spans="1:9" ht="13">
      <c r="A630" s="164" t="s">
        <v>1036</v>
      </c>
      <c r="B630" s="2" t="s">
        <v>1035</v>
      </c>
      <c r="C630" s="3">
        <v>2.36</v>
      </c>
      <c r="D630" s="152">
        <v>1.6252</v>
      </c>
      <c r="E630" s="100">
        <v>1.0249999999999999</v>
      </c>
      <c r="F630" s="127">
        <v>1.25</v>
      </c>
      <c r="G630" s="74">
        <v>0.8</v>
      </c>
      <c r="H630" s="227" t="s">
        <v>258</v>
      </c>
      <c r="I630" s="228" t="s">
        <v>259</v>
      </c>
    </row>
    <row r="631" spans="1:9" ht="13">
      <c r="A631" s="164" t="s">
        <v>1037</v>
      </c>
      <c r="B631" s="2" t="s">
        <v>1035</v>
      </c>
      <c r="C631" s="3">
        <v>4.9400000000000004</v>
      </c>
      <c r="D631" s="152">
        <v>2.2593999999999999</v>
      </c>
      <c r="E631" s="100">
        <v>1.0249999999999999</v>
      </c>
      <c r="F631" s="127">
        <v>2.4</v>
      </c>
      <c r="G631" s="74">
        <v>0.8</v>
      </c>
      <c r="H631" s="227" t="s">
        <v>258</v>
      </c>
      <c r="I631" s="228" t="s">
        <v>262</v>
      </c>
    </row>
    <row r="632" spans="1:9" ht="13">
      <c r="A632" s="229" t="s">
        <v>1038</v>
      </c>
      <c r="B632" s="230" t="s">
        <v>1035</v>
      </c>
      <c r="C632" s="231">
        <v>9.7799999999999994</v>
      </c>
      <c r="D632" s="232">
        <v>3.7829000000000002</v>
      </c>
      <c r="E632" s="233">
        <v>1.0249999999999999</v>
      </c>
      <c r="F632" s="234">
        <v>2.4</v>
      </c>
      <c r="G632" s="235">
        <v>0.8</v>
      </c>
      <c r="H632" s="236" t="s">
        <v>258</v>
      </c>
      <c r="I632" s="237" t="s">
        <v>262</v>
      </c>
    </row>
    <row r="633" spans="1:9" ht="13">
      <c r="A633" s="164" t="s">
        <v>1039</v>
      </c>
      <c r="B633" s="2" t="s">
        <v>1040</v>
      </c>
      <c r="C633" s="3">
        <v>3.83</v>
      </c>
      <c r="D633" s="152">
        <v>1.4105000000000001</v>
      </c>
      <c r="E633" s="100">
        <v>1.0249999999999999</v>
      </c>
      <c r="F633" s="127">
        <v>1.25</v>
      </c>
      <c r="G633" s="74">
        <v>0.8</v>
      </c>
      <c r="H633" s="225" t="s">
        <v>258</v>
      </c>
      <c r="I633" s="226" t="s">
        <v>259</v>
      </c>
    </row>
    <row r="634" spans="1:9" ht="13">
      <c r="A634" s="164" t="s">
        <v>1041</v>
      </c>
      <c r="B634" s="2" t="s">
        <v>1040</v>
      </c>
      <c r="C634" s="3">
        <v>4.78</v>
      </c>
      <c r="D634" s="152">
        <v>1.6002000000000001</v>
      </c>
      <c r="E634" s="100">
        <v>1.0249999999999999</v>
      </c>
      <c r="F634" s="127">
        <v>1.25</v>
      </c>
      <c r="G634" s="74">
        <v>0.8</v>
      </c>
      <c r="H634" s="227" t="s">
        <v>258</v>
      </c>
      <c r="I634" s="228" t="s">
        <v>259</v>
      </c>
    </row>
    <row r="635" spans="1:9" ht="13">
      <c r="A635" s="164" t="s">
        <v>1042</v>
      </c>
      <c r="B635" s="2" t="s">
        <v>1040</v>
      </c>
      <c r="C635" s="3">
        <v>6.82</v>
      </c>
      <c r="D635" s="152">
        <v>2.1674000000000002</v>
      </c>
      <c r="E635" s="100">
        <v>1.0249999999999999</v>
      </c>
      <c r="F635" s="127">
        <v>2.4</v>
      </c>
      <c r="G635" s="74">
        <v>0.8</v>
      </c>
      <c r="H635" s="227" t="s">
        <v>258</v>
      </c>
      <c r="I635" s="228" t="s">
        <v>262</v>
      </c>
    </row>
    <row r="636" spans="1:9" ht="13">
      <c r="A636" s="229" t="s">
        <v>1043</v>
      </c>
      <c r="B636" s="230" t="s">
        <v>1040</v>
      </c>
      <c r="C636" s="231">
        <v>11.11</v>
      </c>
      <c r="D636" s="232">
        <v>3.2637</v>
      </c>
      <c r="E636" s="233">
        <v>1.0249999999999999</v>
      </c>
      <c r="F636" s="234">
        <v>2.4</v>
      </c>
      <c r="G636" s="235">
        <v>0.8</v>
      </c>
      <c r="H636" s="236" t="s">
        <v>258</v>
      </c>
      <c r="I636" s="237" t="s">
        <v>262</v>
      </c>
    </row>
    <row r="637" spans="1:9" ht="13">
      <c r="A637" s="164" t="s">
        <v>1044</v>
      </c>
      <c r="B637" s="2" t="s">
        <v>1045</v>
      </c>
      <c r="C637" s="3">
        <v>1.93</v>
      </c>
      <c r="D637" s="152">
        <v>1.2284999999999999</v>
      </c>
      <c r="E637" s="100">
        <v>1.0249999999999999</v>
      </c>
      <c r="F637" s="127">
        <v>1.25</v>
      </c>
      <c r="G637" s="74">
        <v>0.8</v>
      </c>
      <c r="H637" s="225" t="s">
        <v>258</v>
      </c>
      <c r="I637" s="226" t="s">
        <v>259</v>
      </c>
    </row>
    <row r="638" spans="1:9" ht="13">
      <c r="A638" s="164" t="s">
        <v>1046</v>
      </c>
      <c r="B638" s="2" t="s">
        <v>1045</v>
      </c>
      <c r="C638" s="3">
        <v>2.5499999999999998</v>
      </c>
      <c r="D638" s="152">
        <v>1.3676999999999999</v>
      </c>
      <c r="E638" s="100">
        <v>1.0249999999999999</v>
      </c>
      <c r="F638" s="127">
        <v>1.25</v>
      </c>
      <c r="G638" s="74">
        <v>0.8</v>
      </c>
      <c r="H638" s="227" t="s">
        <v>258</v>
      </c>
      <c r="I638" s="228" t="s">
        <v>259</v>
      </c>
    </row>
    <row r="639" spans="1:9" ht="13">
      <c r="A639" s="164" t="s">
        <v>1047</v>
      </c>
      <c r="B639" s="2" t="s">
        <v>1045</v>
      </c>
      <c r="C639" s="3">
        <v>4.72</v>
      </c>
      <c r="D639" s="152">
        <v>1.9658</v>
      </c>
      <c r="E639" s="100">
        <v>1.0249999999999999</v>
      </c>
      <c r="F639" s="127">
        <v>2.4</v>
      </c>
      <c r="G639" s="74">
        <v>0.8</v>
      </c>
      <c r="H639" s="227" t="s">
        <v>258</v>
      </c>
      <c r="I639" s="228" t="s">
        <v>262</v>
      </c>
    </row>
    <row r="640" spans="1:9" ht="13">
      <c r="A640" s="229" t="s">
        <v>1048</v>
      </c>
      <c r="B640" s="230" t="s">
        <v>1045</v>
      </c>
      <c r="C640" s="231">
        <v>9.59</v>
      </c>
      <c r="D640" s="232">
        <v>3.2934000000000001</v>
      </c>
      <c r="E640" s="233">
        <v>1.0249999999999999</v>
      </c>
      <c r="F640" s="234">
        <v>2.4</v>
      </c>
      <c r="G640" s="235">
        <v>0.8</v>
      </c>
      <c r="H640" s="236" t="s">
        <v>258</v>
      </c>
      <c r="I640" s="237" t="s">
        <v>262</v>
      </c>
    </row>
    <row r="641" spans="1:9" ht="13">
      <c r="A641" s="164" t="s">
        <v>1049</v>
      </c>
      <c r="B641" s="2" t="s">
        <v>1050</v>
      </c>
      <c r="C641" s="3">
        <v>2.31</v>
      </c>
      <c r="D641" s="152">
        <v>1.8150999999999999</v>
      </c>
      <c r="E641" s="100">
        <v>1.0249999999999999</v>
      </c>
      <c r="F641" s="127">
        <v>1.25</v>
      </c>
      <c r="G641" s="74">
        <v>0.8</v>
      </c>
      <c r="H641" s="225" t="s">
        <v>258</v>
      </c>
      <c r="I641" s="226" t="s">
        <v>259</v>
      </c>
    </row>
    <row r="642" spans="1:9" ht="13">
      <c r="A642" s="164" t="s">
        <v>1051</v>
      </c>
      <c r="B642" s="2" t="s">
        <v>1050</v>
      </c>
      <c r="C642" s="3">
        <v>3.67</v>
      </c>
      <c r="D642" s="152">
        <v>2.2120000000000002</v>
      </c>
      <c r="E642" s="100">
        <v>1.0249999999999999</v>
      </c>
      <c r="F642" s="127">
        <v>1.25</v>
      </c>
      <c r="G642" s="74">
        <v>0.8</v>
      </c>
      <c r="H642" s="227" t="s">
        <v>258</v>
      </c>
      <c r="I642" s="228" t="s">
        <v>259</v>
      </c>
    </row>
    <row r="643" spans="1:9" ht="13">
      <c r="A643" s="164" t="s">
        <v>1052</v>
      </c>
      <c r="B643" s="2" t="s">
        <v>1050</v>
      </c>
      <c r="C643" s="3">
        <v>5.93</v>
      </c>
      <c r="D643" s="152">
        <v>2.8260000000000001</v>
      </c>
      <c r="E643" s="100">
        <v>1.0249999999999999</v>
      </c>
      <c r="F643" s="127">
        <v>2.4</v>
      </c>
      <c r="G643" s="74">
        <v>0.8</v>
      </c>
      <c r="H643" s="227" t="s">
        <v>258</v>
      </c>
      <c r="I643" s="228" t="s">
        <v>262</v>
      </c>
    </row>
    <row r="644" spans="1:9" ht="13">
      <c r="A644" s="229" t="s">
        <v>1053</v>
      </c>
      <c r="B644" s="230" t="s">
        <v>1050</v>
      </c>
      <c r="C644" s="231">
        <v>11.32</v>
      </c>
      <c r="D644" s="232">
        <v>4.1138000000000003</v>
      </c>
      <c r="E644" s="233">
        <v>1.0249999999999999</v>
      </c>
      <c r="F644" s="234">
        <v>2.4</v>
      </c>
      <c r="G644" s="235">
        <v>0.8</v>
      </c>
      <c r="H644" s="236" t="s">
        <v>258</v>
      </c>
      <c r="I644" s="237" t="s">
        <v>262</v>
      </c>
    </row>
    <row r="645" spans="1:9" ht="13">
      <c r="A645" s="164" t="s">
        <v>1054</v>
      </c>
      <c r="B645" s="2" t="s">
        <v>1055</v>
      </c>
      <c r="C645" s="3">
        <v>2.16</v>
      </c>
      <c r="D645" s="152">
        <v>1.1930000000000001</v>
      </c>
      <c r="E645" s="100">
        <v>1.0249999999999999</v>
      </c>
      <c r="F645" s="127">
        <v>1.25</v>
      </c>
      <c r="G645" s="74">
        <v>0.8</v>
      </c>
      <c r="H645" s="225" t="s">
        <v>258</v>
      </c>
      <c r="I645" s="226" t="s">
        <v>259</v>
      </c>
    </row>
    <row r="646" spans="1:9" ht="13">
      <c r="A646" s="164" t="s">
        <v>1056</v>
      </c>
      <c r="B646" s="2" t="s">
        <v>1055</v>
      </c>
      <c r="C646" s="3">
        <v>2.63</v>
      </c>
      <c r="D646" s="152">
        <v>1.3059000000000001</v>
      </c>
      <c r="E646" s="100">
        <v>1.0249999999999999</v>
      </c>
      <c r="F646" s="127">
        <v>1.25</v>
      </c>
      <c r="G646" s="74">
        <v>0.8</v>
      </c>
      <c r="H646" s="227" t="s">
        <v>258</v>
      </c>
      <c r="I646" s="228" t="s">
        <v>259</v>
      </c>
    </row>
    <row r="647" spans="1:9" ht="13">
      <c r="A647" s="164" t="s">
        <v>1057</v>
      </c>
      <c r="B647" s="2" t="s">
        <v>1055</v>
      </c>
      <c r="C647" s="3">
        <v>3.63</v>
      </c>
      <c r="D647" s="152">
        <v>1.8380000000000001</v>
      </c>
      <c r="E647" s="100">
        <v>1.0249999999999999</v>
      </c>
      <c r="F647" s="127">
        <v>2.4</v>
      </c>
      <c r="G647" s="74">
        <v>0.8</v>
      </c>
      <c r="H647" s="227" t="s">
        <v>258</v>
      </c>
      <c r="I647" s="228" t="s">
        <v>262</v>
      </c>
    </row>
    <row r="648" spans="1:9" ht="13">
      <c r="A648" s="229" t="s">
        <v>1058</v>
      </c>
      <c r="B648" s="230" t="s">
        <v>1055</v>
      </c>
      <c r="C648" s="231">
        <v>8.74</v>
      </c>
      <c r="D648" s="232">
        <v>2.7635000000000001</v>
      </c>
      <c r="E648" s="233">
        <v>1.0249999999999999</v>
      </c>
      <c r="F648" s="234">
        <v>2.4</v>
      </c>
      <c r="G648" s="235">
        <v>0.8</v>
      </c>
      <c r="H648" s="236" t="s">
        <v>258</v>
      </c>
      <c r="I648" s="237" t="s">
        <v>262</v>
      </c>
    </row>
    <row r="649" spans="1:9" ht="13">
      <c r="A649" s="164" t="s">
        <v>1059</v>
      </c>
      <c r="B649" s="2" t="s">
        <v>1060</v>
      </c>
      <c r="C649" s="3">
        <v>3.38</v>
      </c>
      <c r="D649" s="152">
        <v>0.44819999999999999</v>
      </c>
      <c r="E649" s="100">
        <v>1.0249999999999999</v>
      </c>
      <c r="F649" s="127">
        <v>1.25</v>
      </c>
      <c r="G649" s="74">
        <v>0.8</v>
      </c>
      <c r="H649" s="225" t="s">
        <v>258</v>
      </c>
      <c r="I649" s="226" t="s">
        <v>259</v>
      </c>
    </row>
    <row r="650" spans="1:9" ht="13">
      <c r="A650" s="164" t="s">
        <v>1061</v>
      </c>
      <c r="B650" s="2" t="s">
        <v>1060</v>
      </c>
      <c r="C650" s="3">
        <v>4.1399999999999997</v>
      </c>
      <c r="D650" s="152">
        <v>0.54700000000000004</v>
      </c>
      <c r="E650" s="100">
        <v>1.0249999999999999</v>
      </c>
      <c r="F650" s="127">
        <v>1.25</v>
      </c>
      <c r="G650" s="74">
        <v>0.8</v>
      </c>
      <c r="H650" s="227" t="s">
        <v>258</v>
      </c>
      <c r="I650" s="228" t="s">
        <v>259</v>
      </c>
    </row>
    <row r="651" spans="1:9" ht="13">
      <c r="A651" s="164" t="s">
        <v>1062</v>
      </c>
      <c r="B651" s="2" t="s">
        <v>1060</v>
      </c>
      <c r="C651" s="3">
        <v>5.5</v>
      </c>
      <c r="D651" s="152">
        <v>0.80500000000000005</v>
      </c>
      <c r="E651" s="100">
        <v>1.0249999999999999</v>
      </c>
      <c r="F651" s="127">
        <v>2.4</v>
      </c>
      <c r="G651" s="74">
        <v>0.8</v>
      </c>
      <c r="H651" s="227" t="s">
        <v>258</v>
      </c>
      <c r="I651" s="228" t="s">
        <v>262</v>
      </c>
    </row>
    <row r="652" spans="1:9" ht="13">
      <c r="A652" s="229" t="s">
        <v>1063</v>
      </c>
      <c r="B652" s="230" t="s">
        <v>1060</v>
      </c>
      <c r="C652" s="231">
        <v>7.54</v>
      </c>
      <c r="D652" s="232">
        <v>1.4693000000000001</v>
      </c>
      <c r="E652" s="233">
        <v>1.0249999999999999</v>
      </c>
      <c r="F652" s="234">
        <v>2.4</v>
      </c>
      <c r="G652" s="235">
        <v>0.8</v>
      </c>
      <c r="H652" s="236" t="s">
        <v>258</v>
      </c>
      <c r="I652" s="237" t="s">
        <v>262</v>
      </c>
    </row>
    <row r="653" spans="1:9" ht="13">
      <c r="A653" s="164" t="s">
        <v>1064</v>
      </c>
      <c r="B653" s="2" t="s">
        <v>1065</v>
      </c>
      <c r="C653" s="3">
        <v>3.19</v>
      </c>
      <c r="D653" s="152">
        <v>0.4642</v>
      </c>
      <c r="E653" s="100">
        <v>1.0249999999999999</v>
      </c>
      <c r="F653" s="127">
        <v>1.25</v>
      </c>
      <c r="G653" s="74">
        <v>0.8</v>
      </c>
      <c r="H653" s="225" t="s">
        <v>258</v>
      </c>
      <c r="I653" s="226" t="s">
        <v>259</v>
      </c>
    </row>
    <row r="654" spans="1:9" ht="13">
      <c r="A654" s="164" t="s">
        <v>1066</v>
      </c>
      <c r="B654" s="2" t="s">
        <v>1065</v>
      </c>
      <c r="C654" s="3">
        <v>3.67</v>
      </c>
      <c r="D654" s="152">
        <v>0.55510000000000004</v>
      </c>
      <c r="E654" s="100">
        <v>1.0249999999999999</v>
      </c>
      <c r="F654" s="127">
        <v>1.25</v>
      </c>
      <c r="G654" s="74">
        <v>0.8</v>
      </c>
      <c r="H654" s="227" t="s">
        <v>258</v>
      </c>
      <c r="I654" s="228" t="s">
        <v>259</v>
      </c>
    </row>
    <row r="655" spans="1:9" ht="13">
      <c r="A655" s="164" t="s">
        <v>1067</v>
      </c>
      <c r="B655" s="2" t="s">
        <v>1065</v>
      </c>
      <c r="C655" s="3">
        <v>4.67</v>
      </c>
      <c r="D655" s="152">
        <v>0.746</v>
      </c>
      <c r="E655" s="100">
        <v>1.0249999999999999</v>
      </c>
      <c r="F655" s="127">
        <v>2.4</v>
      </c>
      <c r="G655" s="74">
        <v>0.8</v>
      </c>
      <c r="H655" s="227" t="s">
        <v>258</v>
      </c>
      <c r="I655" s="228" t="s">
        <v>262</v>
      </c>
    </row>
    <row r="656" spans="1:9" ht="13">
      <c r="A656" s="229" t="s">
        <v>1068</v>
      </c>
      <c r="B656" s="230" t="s">
        <v>1065</v>
      </c>
      <c r="C656" s="231">
        <v>8.2799999999999994</v>
      </c>
      <c r="D656" s="232">
        <v>1.5624</v>
      </c>
      <c r="E656" s="233">
        <v>1.0249999999999999</v>
      </c>
      <c r="F656" s="234">
        <v>2.4</v>
      </c>
      <c r="G656" s="235">
        <v>0.8</v>
      </c>
      <c r="H656" s="236" t="s">
        <v>258</v>
      </c>
      <c r="I656" s="237" t="s">
        <v>262</v>
      </c>
    </row>
    <row r="657" spans="1:9" ht="13">
      <c r="A657" s="164" t="s">
        <v>1069</v>
      </c>
      <c r="B657" s="2" t="s">
        <v>1070</v>
      </c>
      <c r="C657" s="3">
        <v>2.62</v>
      </c>
      <c r="D657" s="152">
        <v>0.51929999999999998</v>
      </c>
      <c r="E657" s="100">
        <v>1.0249999999999999</v>
      </c>
      <c r="F657" s="127">
        <v>1.25</v>
      </c>
      <c r="G657" s="74">
        <v>0.8</v>
      </c>
      <c r="H657" s="225" t="s">
        <v>258</v>
      </c>
      <c r="I657" s="226" t="s">
        <v>259</v>
      </c>
    </row>
    <row r="658" spans="1:9" ht="13">
      <c r="A658" s="164" t="s">
        <v>1071</v>
      </c>
      <c r="B658" s="2" t="s">
        <v>1070</v>
      </c>
      <c r="C658" s="3">
        <v>3.63</v>
      </c>
      <c r="D658" s="152">
        <v>0.6542</v>
      </c>
      <c r="E658" s="100">
        <v>1.0249999999999999</v>
      </c>
      <c r="F658" s="127">
        <v>1.25</v>
      </c>
      <c r="G658" s="74">
        <v>0.8</v>
      </c>
      <c r="H658" s="227" t="s">
        <v>258</v>
      </c>
      <c r="I658" s="228" t="s">
        <v>259</v>
      </c>
    </row>
    <row r="659" spans="1:9" ht="13">
      <c r="A659" s="164" t="s">
        <v>1072</v>
      </c>
      <c r="B659" s="2" t="s">
        <v>1070</v>
      </c>
      <c r="C659" s="3">
        <v>5.28</v>
      </c>
      <c r="D659" s="152">
        <v>0.91879999999999995</v>
      </c>
      <c r="E659" s="100">
        <v>1.0249999999999999</v>
      </c>
      <c r="F659" s="127">
        <v>2.4</v>
      </c>
      <c r="G659" s="74">
        <v>0.8</v>
      </c>
      <c r="H659" s="227" t="s">
        <v>258</v>
      </c>
      <c r="I659" s="228" t="s">
        <v>262</v>
      </c>
    </row>
    <row r="660" spans="1:9" ht="13">
      <c r="A660" s="229" t="s">
        <v>1073</v>
      </c>
      <c r="B660" s="230" t="s">
        <v>1070</v>
      </c>
      <c r="C660" s="231">
        <v>8.91</v>
      </c>
      <c r="D660" s="232">
        <v>1.8032999999999999</v>
      </c>
      <c r="E660" s="233">
        <v>1.0249999999999999</v>
      </c>
      <c r="F660" s="234">
        <v>2.4</v>
      </c>
      <c r="G660" s="235">
        <v>0.8</v>
      </c>
      <c r="H660" s="236" t="s">
        <v>258</v>
      </c>
      <c r="I660" s="237" t="s">
        <v>262</v>
      </c>
    </row>
    <row r="661" spans="1:9" ht="13">
      <c r="A661" s="164" t="s">
        <v>1074</v>
      </c>
      <c r="B661" s="2" t="s">
        <v>1075</v>
      </c>
      <c r="C661" s="3">
        <v>3.77</v>
      </c>
      <c r="D661" s="152">
        <v>0.80069999999999997</v>
      </c>
      <c r="E661" s="100">
        <v>1.0249999999999999</v>
      </c>
      <c r="F661" s="127">
        <v>1.25</v>
      </c>
      <c r="G661" s="74">
        <v>0.8</v>
      </c>
      <c r="H661" s="225" t="s">
        <v>258</v>
      </c>
      <c r="I661" s="226" t="s">
        <v>259</v>
      </c>
    </row>
    <row r="662" spans="1:9" ht="13">
      <c r="A662" s="164" t="s">
        <v>1076</v>
      </c>
      <c r="B662" s="2" t="s">
        <v>1075</v>
      </c>
      <c r="C662" s="3">
        <v>5.15</v>
      </c>
      <c r="D662" s="152">
        <v>0.94589999999999996</v>
      </c>
      <c r="E662" s="100">
        <v>1.0249999999999999</v>
      </c>
      <c r="F662" s="127">
        <v>1.25</v>
      </c>
      <c r="G662" s="74">
        <v>0.8</v>
      </c>
      <c r="H662" s="227" t="s">
        <v>258</v>
      </c>
      <c r="I662" s="228" t="s">
        <v>259</v>
      </c>
    </row>
    <row r="663" spans="1:9" ht="13">
      <c r="A663" s="164" t="s">
        <v>1077</v>
      </c>
      <c r="B663" s="2" t="s">
        <v>1075</v>
      </c>
      <c r="C663" s="3">
        <v>8.02</v>
      </c>
      <c r="D663" s="152">
        <v>1.4378</v>
      </c>
      <c r="E663" s="100">
        <v>1.0249999999999999</v>
      </c>
      <c r="F663" s="127">
        <v>2.4</v>
      </c>
      <c r="G663" s="74">
        <v>0.8</v>
      </c>
      <c r="H663" s="227" t="s">
        <v>258</v>
      </c>
      <c r="I663" s="228" t="s">
        <v>262</v>
      </c>
    </row>
    <row r="664" spans="1:9" ht="13">
      <c r="A664" s="229" t="s">
        <v>1078</v>
      </c>
      <c r="B664" s="230" t="s">
        <v>1075</v>
      </c>
      <c r="C664" s="231">
        <v>12.56</v>
      </c>
      <c r="D664" s="232">
        <v>2.5291999999999999</v>
      </c>
      <c r="E664" s="233">
        <v>1.0249999999999999</v>
      </c>
      <c r="F664" s="234">
        <v>2.4</v>
      </c>
      <c r="G664" s="235">
        <v>0.8</v>
      </c>
      <c r="H664" s="236" t="s">
        <v>258</v>
      </c>
      <c r="I664" s="237" t="s">
        <v>262</v>
      </c>
    </row>
    <row r="665" spans="1:9" ht="13">
      <c r="A665" s="164" t="s">
        <v>1079</v>
      </c>
      <c r="B665" s="2" t="s">
        <v>1080</v>
      </c>
      <c r="C665" s="3">
        <v>4.68</v>
      </c>
      <c r="D665" s="152">
        <v>0.69740000000000002</v>
      </c>
      <c r="E665" s="100">
        <v>1.0249999999999999</v>
      </c>
      <c r="F665" s="127">
        <v>1.25</v>
      </c>
      <c r="G665" s="74">
        <v>0.8</v>
      </c>
      <c r="H665" s="225" t="s">
        <v>258</v>
      </c>
      <c r="I665" s="226" t="s">
        <v>259</v>
      </c>
    </row>
    <row r="666" spans="1:9" ht="13">
      <c r="A666" s="164" t="s">
        <v>1081</v>
      </c>
      <c r="B666" s="2" t="s">
        <v>1080</v>
      </c>
      <c r="C666" s="3">
        <v>5.98</v>
      </c>
      <c r="D666" s="152">
        <v>0.87580000000000002</v>
      </c>
      <c r="E666" s="100">
        <v>1.0249999999999999</v>
      </c>
      <c r="F666" s="127">
        <v>1.25</v>
      </c>
      <c r="G666" s="74">
        <v>0.8</v>
      </c>
      <c r="H666" s="227" t="s">
        <v>258</v>
      </c>
      <c r="I666" s="228" t="s">
        <v>259</v>
      </c>
    </row>
    <row r="667" spans="1:9" ht="13">
      <c r="A667" s="164" t="s">
        <v>1082</v>
      </c>
      <c r="B667" s="2" t="s">
        <v>1080</v>
      </c>
      <c r="C667" s="3">
        <v>8.77</v>
      </c>
      <c r="D667" s="152">
        <v>1.2952999999999999</v>
      </c>
      <c r="E667" s="100">
        <v>1.0249999999999999</v>
      </c>
      <c r="F667" s="127">
        <v>2.4</v>
      </c>
      <c r="G667" s="74">
        <v>0.8</v>
      </c>
      <c r="H667" s="227" t="s">
        <v>258</v>
      </c>
      <c r="I667" s="228" t="s">
        <v>262</v>
      </c>
    </row>
    <row r="668" spans="1:9" ht="13">
      <c r="A668" s="229" t="s">
        <v>1083</v>
      </c>
      <c r="B668" s="230" t="s">
        <v>1080</v>
      </c>
      <c r="C668" s="231">
        <v>13.47</v>
      </c>
      <c r="D668" s="232">
        <v>2.2654999999999998</v>
      </c>
      <c r="E668" s="233">
        <v>1.0249999999999999</v>
      </c>
      <c r="F668" s="234">
        <v>2.4</v>
      </c>
      <c r="G668" s="235">
        <v>0.8</v>
      </c>
      <c r="H668" s="236" t="s">
        <v>258</v>
      </c>
      <c r="I668" s="237" t="s">
        <v>262</v>
      </c>
    </row>
    <row r="669" spans="1:9" ht="13">
      <c r="A669" s="164" t="s">
        <v>1084</v>
      </c>
      <c r="B669" s="2" t="s">
        <v>1085</v>
      </c>
      <c r="C669" s="3">
        <v>3.32</v>
      </c>
      <c r="D669" s="152">
        <v>0.62570000000000003</v>
      </c>
      <c r="E669" s="100">
        <v>1.0249999999999999</v>
      </c>
      <c r="F669" s="127">
        <v>1.25</v>
      </c>
      <c r="G669" s="74">
        <v>0.8</v>
      </c>
      <c r="H669" s="225" t="s">
        <v>258</v>
      </c>
      <c r="I669" s="226" t="s">
        <v>259</v>
      </c>
    </row>
    <row r="670" spans="1:9" ht="13">
      <c r="A670" s="164" t="s">
        <v>1086</v>
      </c>
      <c r="B670" s="2" t="s">
        <v>1085</v>
      </c>
      <c r="C670" s="3">
        <v>4.55</v>
      </c>
      <c r="D670" s="152">
        <v>0.85319999999999996</v>
      </c>
      <c r="E670" s="100">
        <v>1.0249999999999999</v>
      </c>
      <c r="F670" s="127">
        <v>1.25</v>
      </c>
      <c r="G670" s="74">
        <v>0.8</v>
      </c>
      <c r="H670" s="227" t="s">
        <v>258</v>
      </c>
      <c r="I670" s="228" t="s">
        <v>259</v>
      </c>
    </row>
    <row r="671" spans="1:9" ht="13">
      <c r="A671" s="164" t="s">
        <v>1087</v>
      </c>
      <c r="B671" s="2" t="s">
        <v>1085</v>
      </c>
      <c r="C671" s="3">
        <v>7.61</v>
      </c>
      <c r="D671" s="152">
        <v>1.4202999999999999</v>
      </c>
      <c r="E671" s="100">
        <v>1.0249999999999999</v>
      </c>
      <c r="F671" s="127">
        <v>2.4</v>
      </c>
      <c r="G671" s="74">
        <v>0.8</v>
      </c>
      <c r="H671" s="227" t="s">
        <v>258</v>
      </c>
      <c r="I671" s="228" t="s">
        <v>262</v>
      </c>
    </row>
    <row r="672" spans="1:9" ht="13">
      <c r="A672" s="229" t="s">
        <v>1088</v>
      </c>
      <c r="B672" s="230" t="s">
        <v>1085</v>
      </c>
      <c r="C672" s="231">
        <v>13.53</v>
      </c>
      <c r="D672" s="232">
        <v>3.2601</v>
      </c>
      <c r="E672" s="233">
        <v>1.0249999999999999</v>
      </c>
      <c r="F672" s="234">
        <v>2.4</v>
      </c>
      <c r="G672" s="235">
        <v>0.8</v>
      </c>
      <c r="H672" s="236" t="s">
        <v>258</v>
      </c>
      <c r="I672" s="237" t="s">
        <v>262</v>
      </c>
    </row>
    <row r="673" spans="1:9" ht="13">
      <c r="A673" s="164" t="s">
        <v>1089</v>
      </c>
      <c r="B673" s="2" t="s">
        <v>1090</v>
      </c>
      <c r="C673" s="3">
        <v>3.27</v>
      </c>
      <c r="D673" s="152">
        <v>0.6159</v>
      </c>
      <c r="E673" s="100">
        <v>1.0249999999999999</v>
      </c>
      <c r="F673" s="127">
        <v>1.25</v>
      </c>
      <c r="G673" s="74">
        <v>0.8</v>
      </c>
      <c r="H673" s="225" t="s">
        <v>258</v>
      </c>
      <c r="I673" s="226" t="s">
        <v>259</v>
      </c>
    </row>
    <row r="674" spans="1:9" ht="13">
      <c r="A674" s="164" t="s">
        <v>1091</v>
      </c>
      <c r="B674" s="2" t="s">
        <v>1090</v>
      </c>
      <c r="C674" s="3">
        <v>4.2300000000000004</v>
      </c>
      <c r="D674" s="152">
        <v>0.75470000000000004</v>
      </c>
      <c r="E674" s="100">
        <v>1.0249999999999999</v>
      </c>
      <c r="F674" s="127">
        <v>1.25</v>
      </c>
      <c r="G674" s="74">
        <v>0.8</v>
      </c>
      <c r="H674" s="227" t="s">
        <v>258</v>
      </c>
      <c r="I674" s="228" t="s">
        <v>259</v>
      </c>
    </row>
    <row r="675" spans="1:9" ht="13">
      <c r="A675" s="164" t="s">
        <v>1092</v>
      </c>
      <c r="B675" s="2" t="s">
        <v>1090</v>
      </c>
      <c r="C675" s="3">
        <v>5.52</v>
      </c>
      <c r="D675" s="152">
        <v>1.0102</v>
      </c>
      <c r="E675" s="100">
        <v>1.0249999999999999</v>
      </c>
      <c r="F675" s="127">
        <v>2.4</v>
      </c>
      <c r="G675" s="74">
        <v>0.8</v>
      </c>
      <c r="H675" s="227" t="s">
        <v>258</v>
      </c>
      <c r="I675" s="228" t="s">
        <v>262</v>
      </c>
    </row>
    <row r="676" spans="1:9" ht="13">
      <c r="A676" s="229" t="s">
        <v>1093</v>
      </c>
      <c r="B676" s="230" t="s">
        <v>1090</v>
      </c>
      <c r="C676" s="231">
        <v>9.68</v>
      </c>
      <c r="D676" s="232">
        <v>1.9830000000000001</v>
      </c>
      <c r="E676" s="233">
        <v>1.0249999999999999</v>
      </c>
      <c r="F676" s="234">
        <v>2.4</v>
      </c>
      <c r="G676" s="235">
        <v>0.8</v>
      </c>
      <c r="H676" s="236" t="s">
        <v>258</v>
      </c>
      <c r="I676" s="237" t="s">
        <v>262</v>
      </c>
    </row>
    <row r="677" spans="1:9" ht="13">
      <c r="A677" s="164" t="s">
        <v>1094</v>
      </c>
      <c r="B677" s="2" t="s">
        <v>1095</v>
      </c>
      <c r="C677" s="3">
        <v>3.32</v>
      </c>
      <c r="D677" s="152">
        <v>0.51939999999999997</v>
      </c>
      <c r="E677" s="100">
        <v>1.0249999999999999</v>
      </c>
      <c r="F677" s="127">
        <v>1.25</v>
      </c>
      <c r="G677" s="74">
        <v>0.8</v>
      </c>
      <c r="H677" s="225" t="s">
        <v>258</v>
      </c>
      <c r="I677" s="226" t="s">
        <v>259</v>
      </c>
    </row>
    <row r="678" spans="1:9" ht="13">
      <c r="A678" s="164" t="s">
        <v>1096</v>
      </c>
      <c r="B678" s="2" t="s">
        <v>1095</v>
      </c>
      <c r="C678" s="3">
        <v>5.24</v>
      </c>
      <c r="D678" s="152">
        <v>0.77449999999999997</v>
      </c>
      <c r="E678" s="100">
        <v>1.0249999999999999</v>
      </c>
      <c r="F678" s="127">
        <v>1.25</v>
      </c>
      <c r="G678" s="74">
        <v>0.8</v>
      </c>
      <c r="H678" s="227" t="s">
        <v>258</v>
      </c>
      <c r="I678" s="228" t="s">
        <v>259</v>
      </c>
    </row>
    <row r="679" spans="1:9" ht="13">
      <c r="A679" s="164" t="s">
        <v>1097</v>
      </c>
      <c r="B679" s="2" t="s">
        <v>1095</v>
      </c>
      <c r="C679" s="3">
        <v>7.54</v>
      </c>
      <c r="D679" s="152">
        <v>1.1576</v>
      </c>
      <c r="E679" s="100">
        <v>1.0249999999999999</v>
      </c>
      <c r="F679" s="127">
        <v>2.4</v>
      </c>
      <c r="G679" s="74">
        <v>0.8</v>
      </c>
      <c r="H679" s="227" t="s">
        <v>258</v>
      </c>
      <c r="I679" s="228" t="s">
        <v>262</v>
      </c>
    </row>
    <row r="680" spans="1:9" ht="13">
      <c r="A680" s="229" t="s">
        <v>1098</v>
      </c>
      <c r="B680" s="230" t="s">
        <v>1095</v>
      </c>
      <c r="C680" s="231">
        <v>10.69</v>
      </c>
      <c r="D680" s="232">
        <v>2.1322000000000001</v>
      </c>
      <c r="E680" s="233">
        <v>1.0249999999999999</v>
      </c>
      <c r="F680" s="234">
        <v>2.4</v>
      </c>
      <c r="G680" s="235">
        <v>0.8</v>
      </c>
      <c r="H680" s="236" t="s">
        <v>258</v>
      </c>
      <c r="I680" s="237" t="s">
        <v>262</v>
      </c>
    </row>
    <row r="681" spans="1:9" ht="13">
      <c r="A681" s="164" t="s">
        <v>1099</v>
      </c>
      <c r="B681" s="2" t="s">
        <v>1100</v>
      </c>
      <c r="C681" s="3">
        <v>2.92</v>
      </c>
      <c r="D681" s="152">
        <v>0.50970000000000004</v>
      </c>
      <c r="E681" s="100">
        <v>1.0249999999999999</v>
      </c>
      <c r="F681" s="127">
        <v>1.25</v>
      </c>
      <c r="G681" s="74">
        <v>0.8</v>
      </c>
      <c r="H681" s="225" t="s">
        <v>258</v>
      </c>
      <c r="I681" s="226" t="s">
        <v>259</v>
      </c>
    </row>
    <row r="682" spans="1:9" ht="13">
      <c r="A682" s="164" t="s">
        <v>1101</v>
      </c>
      <c r="B682" s="2" t="s">
        <v>1100</v>
      </c>
      <c r="C682" s="3">
        <v>4</v>
      </c>
      <c r="D682" s="152">
        <v>0.5948</v>
      </c>
      <c r="E682" s="100">
        <v>1.0249999999999999</v>
      </c>
      <c r="F682" s="127">
        <v>1.25</v>
      </c>
      <c r="G682" s="74">
        <v>0.8</v>
      </c>
      <c r="H682" s="227" t="s">
        <v>258</v>
      </c>
      <c r="I682" s="228" t="s">
        <v>259</v>
      </c>
    </row>
    <row r="683" spans="1:9" ht="13">
      <c r="A683" s="164" t="s">
        <v>1102</v>
      </c>
      <c r="B683" s="2" t="s">
        <v>1100</v>
      </c>
      <c r="C683" s="3">
        <v>6.07</v>
      </c>
      <c r="D683" s="152">
        <v>0.9274</v>
      </c>
      <c r="E683" s="100">
        <v>1.0249999999999999</v>
      </c>
      <c r="F683" s="127">
        <v>2.4</v>
      </c>
      <c r="G683" s="74">
        <v>0.8</v>
      </c>
      <c r="H683" s="227" t="s">
        <v>258</v>
      </c>
      <c r="I683" s="228" t="s">
        <v>262</v>
      </c>
    </row>
    <row r="684" spans="1:9" ht="13">
      <c r="A684" s="229" t="s">
        <v>1103</v>
      </c>
      <c r="B684" s="230" t="s">
        <v>1100</v>
      </c>
      <c r="C684" s="231">
        <v>10.210000000000001</v>
      </c>
      <c r="D684" s="232">
        <v>1.7627999999999999</v>
      </c>
      <c r="E684" s="233">
        <v>1.0249999999999999</v>
      </c>
      <c r="F684" s="234">
        <v>2.4</v>
      </c>
      <c r="G684" s="235">
        <v>0.8</v>
      </c>
      <c r="H684" s="236" t="s">
        <v>258</v>
      </c>
      <c r="I684" s="237" t="s">
        <v>262</v>
      </c>
    </row>
    <row r="685" spans="1:9" ht="13">
      <c r="A685" s="164" t="s">
        <v>1104</v>
      </c>
      <c r="B685" s="2" t="s">
        <v>1105</v>
      </c>
      <c r="C685" s="3">
        <v>4.0999999999999996</v>
      </c>
      <c r="D685" s="152">
        <v>1.4479</v>
      </c>
      <c r="E685" s="100">
        <v>1.0249999999999999</v>
      </c>
      <c r="F685" s="127">
        <v>1.25</v>
      </c>
      <c r="G685" s="74">
        <v>0.8</v>
      </c>
      <c r="H685" s="225" t="s">
        <v>258</v>
      </c>
      <c r="I685" s="226" t="s">
        <v>259</v>
      </c>
    </row>
    <row r="686" spans="1:9" ht="13">
      <c r="A686" s="164" t="s">
        <v>1106</v>
      </c>
      <c r="B686" s="2" t="s">
        <v>1105</v>
      </c>
      <c r="C686" s="3">
        <v>7.58</v>
      </c>
      <c r="D686" s="152">
        <v>1.7870999999999999</v>
      </c>
      <c r="E686" s="100">
        <v>1.0249999999999999</v>
      </c>
      <c r="F686" s="127">
        <v>1.25</v>
      </c>
      <c r="G686" s="74">
        <v>0.8</v>
      </c>
      <c r="H686" s="227" t="s">
        <v>258</v>
      </c>
      <c r="I686" s="228" t="s">
        <v>259</v>
      </c>
    </row>
    <row r="687" spans="1:9" ht="13">
      <c r="A687" s="164" t="s">
        <v>1107</v>
      </c>
      <c r="B687" s="2" t="s">
        <v>1105</v>
      </c>
      <c r="C687" s="3">
        <v>13.81</v>
      </c>
      <c r="D687" s="152">
        <v>2.9409999999999998</v>
      </c>
      <c r="E687" s="100">
        <v>1.0249999999999999</v>
      </c>
      <c r="F687" s="127">
        <v>2.4</v>
      </c>
      <c r="G687" s="74">
        <v>0.8</v>
      </c>
      <c r="H687" s="227" t="s">
        <v>258</v>
      </c>
      <c r="I687" s="228" t="s">
        <v>262</v>
      </c>
    </row>
    <row r="688" spans="1:9" ht="13">
      <c r="A688" s="229" t="s">
        <v>1108</v>
      </c>
      <c r="B688" s="230" t="s">
        <v>1105</v>
      </c>
      <c r="C688" s="231">
        <v>22.82</v>
      </c>
      <c r="D688" s="232">
        <v>5.6691000000000003</v>
      </c>
      <c r="E688" s="233">
        <v>1.0249999999999999</v>
      </c>
      <c r="F688" s="234">
        <v>2.4</v>
      </c>
      <c r="G688" s="235">
        <v>0.8</v>
      </c>
      <c r="H688" s="236" t="s">
        <v>258</v>
      </c>
      <c r="I688" s="237" t="s">
        <v>262</v>
      </c>
    </row>
    <row r="689" spans="1:9" ht="13">
      <c r="A689" s="164" t="s">
        <v>1109</v>
      </c>
      <c r="B689" s="2" t="s">
        <v>1110</v>
      </c>
      <c r="C689" s="3">
        <v>1.74</v>
      </c>
      <c r="D689" s="152">
        <v>1.2000999999999999</v>
      </c>
      <c r="E689" s="100">
        <v>1.0249999999999999</v>
      </c>
      <c r="F689" s="127">
        <v>1.25</v>
      </c>
      <c r="G689" s="74">
        <v>0.8</v>
      </c>
      <c r="H689" s="225" t="s">
        <v>258</v>
      </c>
      <c r="I689" s="226" t="s">
        <v>259</v>
      </c>
    </row>
    <row r="690" spans="1:9" ht="13">
      <c r="A690" s="164" t="s">
        <v>1111</v>
      </c>
      <c r="B690" s="2" t="s">
        <v>1110</v>
      </c>
      <c r="C690" s="3">
        <v>2.17</v>
      </c>
      <c r="D690" s="152">
        <v>1.6526000000000001</v>
      </c>
      <c r="E690" s="100">
        <v>1.0249999999999999</v>
      </c>
      <c r="F690" s="127">
        <v>1.25</v>
      </c>
      <c r="G690" s="74">
        <v>0.8</v>
      </c>
      <c r="H690" s="227" t="s">
        <v>258</v>
      </c>
      <c r="I690" s="228" t="s">
        <v>259</v>
      </c>
    </row>
    <row r="691" spans="1:9" ht="13">
      <c r="A691" s="164" t="s">
        <v>1112</v>
      </c>
      <c r="B691" s="2" t="s">
        <v>1110</v>
      </c>
      <c r="C691" s="3">
        <v>5.83</v>
      </c>
      <c r="D691" s="152">
        <v>2.1067</v>
      </c>
      <c r="E691" s="100">
        <v>1.0249999999999999</v>
      </c>
      <c r="F691" s="127">
        <v>2.4</v>
      </c>
      <c r="G691" s="74">
        <v>0.8</v>
      </c>
      <c r="H691" s="227" t="s">
        <v>258</v>
      </c>
      <c r="I691" s="228" t="s">
        <v>262</v>
      </c>
    </row>
    <row r="692" spans="1:9" ht="13">
      <c r="A692" s="229" t="s">
        <v>1113</v>
      </c>
      <c r="B692" s="230" t="s">
        <v>1110</v>
      </c>
      <c r="C692" s="231">
        <v>8.24</v>
      </c>
      <c r="D692" s="232">
        <v>2.4935</v>
      </c>
      <c r="E692" s="233">
        <v>1.0249999999999999</v>
      </c>
      <c r="F692" s="234">
        <v>2.4</v>
      </c>
      <c r="G692" s="235">
        <v>0.8</v>
      </c>
      <c r="H692" s="236" t="s">
        <v>258</v>
      </c>
      <c r="I692" s="237" t="s">
        <v>262</v>
      </c>
    </row>
    <row r="693" spans="1:9" ht="13">
      <c r="A693" s="164" t="s">
        <v>1114</v>
      </c>
      <c r="B693" s="2" t="s">
        <v>1115</v>
      </c>
      <c r="C693" s="3">
        <v>2.2200000000000002</v>
      </c>
      <c r="D693" s="152">
        <v>1.1555</v>
      </c>
      <c r="E693" s="100">
        <v>1.0249999999999999</v>
      </c>
      <c r="F693" s="127">
        <v>1.25</v>
      </c>
      <c r="G693" s="74">
        <v>0.8</v>
      </c>
      <c r="H693" s="225" t="s">
        <v>258</v>
      </c>
      <c r="I693" s="226" t="s">
        <v>259</v>
      </c>
    </row>
    <row r="694" spans="1:9" ht="13">
      <c r="A694" s="164" t="s">
        <v>1116</v>
      </c>
      <c r="B694" s="2" t="s">
        <v>1115</v>
      </c>
      <c r="C694" s="3">
        <v>3.53</v>
      </c>
      <c r="D694" s="152">
        <v>1.9921</v>
      </c>
      <c r="E694" s="100">
        <v>1.0249999999999999</v>
      </c>
      <c r="F694" s="127">
        <v>1.25</v>
      </c>
      <c r="G694" s="74">
        <v>0.8</v>
      </c>
      <c r="H694" s="227" t="s">
        <v>258</v>
      </c>
      <c r="I694" s="228" t="s">
        <v>259</v>
      </c>
    </row>
    <row r="695" spans="1:9" ht="13">
      <c r="A695" s="164" t="s">
        <v>1117</v>
      </c>
      <c r="B695" s="2" t="s">
        <v>1115</v>
      </c>
      <c r="C695" s="3">
        <v>4.97</v>
      </c>
      <c r="D695" s="152">
        <v>2.4453</v>
      </c>
      <c r="E695" s="100">
        <v>1.0249999999999999</v>
      </c>
      <c r="F695" s="127">
        <v>2.4</v>
      </c>
      <c r="G695" s="74">
        <v>0.8</v>
      </c>
      <c r="H695" s="227" t="s">
        <v>258</v>
      </c>
      <c r="I695" s="228" t="s">
        <v>262</v>
      </c>
    </row>
    <row r="696" spans="1:9" ht="13">
      <c r="A696" s="229" t="s">
        <v>1118</v>
      </c>
      <c r="B696" s="230" t="s">
        <v>1115</v>
      </c>
      <c r="C696" s="231">
        <v>11.14</v>
      </c>
      <c r="D696" s="232">
        <v>3.4489999999999998</v>
      </c>
      <c r="E696" s="233">
        <v>1.0249999999999999</v>
      </c>
      <c r="F696" s="234">
        <v>2.4</v>
      </c>
      <c r="G696" s="235">
        <v>0.8</v>
      </c>
      <c r="H696" s="236" t="s">
        <v>258</v>
      </c>
      <c r="I696" s="237" t="s">
        <v>262</v>
      </c>
    </row>
    <row r="697" spans="1:9" ht="13">
      <c r="A697" s="164" t="s">
        <v>1119</v>
      </c>
      <c r="B697" s="2" t="s">
        <v>1120</v>
      </c>
      <c r="C697" s="3">
        <v>3.27</v>
      </c>
      <c r="D697" s="152">
        <v>0.75390000000000001</v>
      </c>
      <c r="E697" s="100">
        <v>1.0249999999999999</v>
      </c>
      <c r="F697" s="127">
        <v>1.25</v>
      </c>
      <c r="G697" s="74">
        <v>0.8</v>
      </c>
      <c r="H697" s="225" t="s">
        <v>258</v>
      </c>
      <c r="I697" s="226" t="s">
        <v>259</v>
      </c>
    </row>
    <row r="698" spans="1:9" ht="13">
      <c r="A698" s="164" t="s">
        <v>1121</v>
      </c>
      <c r="B698" s="2" t="s">
        <v>1120</v>
      </c>
      <c r="C698" s="3">
        <v>5.17</v>
      </c>
      <c r="D698" s="152">
        <v>1.046</v>
      </c>
      <c r="E698" s="100">
        <v>1.0249999999999999</v>
      </c>
      <c r="F698" s="127">
        <v>1.25</v>
      </c>
      <c r="G698" s="74">
        <v>0.8</v>
      </c>
      <c r="H698" s="227" t="s">
        <v>258</v>
      </c>
      <c r="I698" s="228" t="s">
        <v>259</v>
      </c>
    </row>
    <row r="699" spans="1:9" ht="13">
      <c r="A699" s="164" t="s">
        <v>1122</v>
      </c>
      <c r="B699" s="2" t="s">
        <v>1120</v>
      </c>
      <c r="C699" s="3">
        <v>9</v>
      </c>
      <c r="D699" s="152">
        <v>1.7346999999999999</v>
      </c>
      <c r="E699" s="100">
        <v>1.0249999999999999</v>
      </c>
      <c r="F699" s="127">
        <v>2.4</v>
      </c>
      <c r="G699" s="74">
        <v>0.8</v>
      </c>
      <c r="H699" s="227" t="s">
        <v>258</v>
      </c>
      <c r="I699" s="228" t="s">
        <v>262</v>
      </c>
    </row>
    <row r="700" spans="1:9" ht="13">
      <c r="A700" s="229" t="s">
        <v>1123</v>
      </c>
      <c r="B700" s="230" t="s">
        <v>1120</v>
      </c>
      <c r="C700" s="231">
        <v>14.82</v>
      </c>
      <c r="D700" s="232">
        <v>3.3130999999999999</v>
      </c>
      <c r="E700" s="233">
        <v>1.0249999999999999</v>
      </c>
      <c r="F700" s="234">
        <v>2.4</v>
      </c>
      <c r="G700" s="235">
        <v>0.8</v>
      </c>
      <c r="H700" s="236" t="s">
        <v>258</v>
      </c>
      <c r="I700" s="237" t="s">
        <v>262</v>
      </c>
    </row>
    <row r="701" spans="1:9" ht="13">
      <c r="A701" s="164" t="s">
        <v>1124</v>
      </c>
      <c r="B701" s="2" t="s">
        <v>1125</v>
      </c>
      <c r="C701" s="3">
        <v>3.81</v>
      </c>
      <c r="D701" s="152">
        <v>0.55410000000000004</v>
      </c>
      <c r="E701" s="100">
        <v>1.0249999999999999</v>
      </c>
      <c r="F701" s="127">
        <v>1.25</v>
      </c>
      <c r="G701" s="74">
        <v>0.8</v>
      </c>
      <c r="H701" s="225" t="s">
        <v>258</v>
      </c>
      <c r="I701" s="226" t="s">
        <v>259</v>
      </c>
    </row>
    <row r="702" spans="1:9" ht="13">
      <c r="A702" s="164" t="s">
        <v>1126</v>
      </c>
      <c r="B702" s="2" t="s">
        <v>1125</v>
      </c>
      <c r="C702" s="3">
        <v>4.8499999999999996</v>
      </c>
      <c r="D702" s="152">
        <v>0.67390000000000005</v>
      </c>
      <c r="E702" s="100">
        <v>1.0249999999999999</v>
      </c>
      <c r="F702" s="127">
        <v>1.25</v>
      </c>
      <c r="G702" s="74">
        <v>0.8</v>
      </c>
      <c r="H702" s="227" t="s">
        <v>258</v>
      </c>
      <c r="I702" s="228" t="s">
        <v>259</v>
      </c>
    </row>
    <row r="703" spans="1:9" ht="13">
      <c r="A703" s="164" t="s">
        <v>1127</v>
      </c>
      <c r="B703" s="2" t="s">
        <v>1125</v>
      </c>
      <c r="C703" s="3">
        <v>7.43</v>
      </c>
      <c r="D703" s="152">
        <v>1.0289999999999999</v>
      </c>
      <c r="E703" s="100">
        <v>1.0249999999999999</v>
      </c>
      <c r="F703" s="127">
        <v>2.4</v>
      </c>
      <c r="G703" s="74">
        <v>0.8</v>
      </c>
      <c r="H703" s="227" t="s">
        <v>258</v>
      </c>
      <c r="I703" s="228" t="s">
        <v>262</v>
      </c>
    </row>
    <row r="704" spans="1:9" ht="13">
      <c r="A704" s="229" t="s">
        <v>1128</v>
      </c>
      <c r="B704" s="230" t="s">
        <v>1125</v>
      </c>
      <c r="C704" s="231">
        <v>13</v>
      </c>
      <c r="D704" s="232">
        <v>2.1621000000000001</v>
      </c>
      <c r="E704" s="233">
        <v>1.0249999999999999</v>
      </c>
      <c r="F704" s="234">
        <v>2.4</v>
      </c>
      <c r="G704" s="235">
        <v>0.8</v>
      </c>
      <c r="H704" s="236" t="s">
        <v>258</v>
      </c>
      <c r="I704" s="237" t="s">
        <v>262</v>
      </c>
    </row>
    <row r="705" spans="1:9" ht="13">
      <c r="A705" s="164" t="s">
        <v>1129</v>
      </c>
      <c r="B705" s="2" t="s">
        <v>1130</v>
      </c>
      <c r="C705" s="3">
        <v>3.06</v>
      </c>
      <c r="D705" s="152">
        <v>0.4224</v>
      </c>
      <c r="E705" s="100">
        <v>1.0249999999999999</v>
      </c>
      <c r="F705" s="127">
        <v>1.25</v>
      </c>
      <c r="G705" s="74">
        <v>0.8</v>
      </c>
      <c r="H705" s="225" t="s">
        <v>258</v>
      </c>
      <c r="I705" s="226" t="s">
        <v>259</v>
      </c>
    </row>
    <row r="706" spans="1:9" ht="13">
      <c r="A706" s="164" t="s">
        <v>1131</v>
      </c>
      <c r="B706" s="2" t="s">
        <v>1130</v>
      </c>
      <c r="C706" s="3">
        <v>4.8899999999999997</v>
      </c>
      <c r="D706" s="152">
        <v>0.75660000000000005</v>
      </c>
      <c r="E706" s="100">
        <v>1.0249999999999999</v>
      </c>
      <c r="F706" s="127">
        <v>1.25</v>
      </c>
      <c r="G706" s="74">
        <v>0.8</v>
      </c>
      <c r="H706" s="227" t="s">
        <v>258</v>
      </c>
      <c r="I706" s="228" t="s">
        <v>259</v>
      </c>
    </row>
    <row r="707" spans="1:9" ht="13">
      <c r="A707" s="164" t="s">
        <v>1132</v>
      </c>
      <c r="B707" s="2" t="s">
        <v>1130</v>
      </c>
      <c r="C707" s="3">
        <v>7.87</v>
      </c>
      <c r="D707" s="152">
        <v>1.4241999999999999</v>
      </c>
      <c r="E707" s="100">
        <v>1.0249999999999999</v>
      </c>
      <c r="F707" s="127">
        <v>2.4</v>
      </c>
      <c r="G707" s="74">
        <v>0.8</v>
      </c>
      <c r="H707" s="227" t="s">
        <v>258</v>
      </c>
      <c r="I707" s="228" t="s">
        <v>262</v>
      </c>
    </row>
    <row r="708" spans="1:9" ht="13">
      <c r="A708" s="229" t="s">
        <v>1133</v>
      </c>
      <c r="B708" s="230" t="s">
        <v>1130</v>
      </c>
      <c r="C708" s="231">
        <v>13.02</v>
      </c>
      <c r="D708" s="232">
        <v>3.4180999999999999</v>
      </c>
      <c r="E708" s="233">
        <v>1.0249999999999999</v>
      </c>
      <c r="F708" s="234">
        <v>2.4</v>
      </c>
      <c r="G708" s="235">
        <v>0.8</v>
      </c>
      <c r="H708" s="236" t="s">
        <v>258</v>
      </c>
      <c r="I708" s="237" t="s">
        <v>262</v>
      </c>
    </row>
    <row r="709" spans="1:9" ht="13">
      <c r="A709" s="164" t="s">
        <v>1134</v>
      </c>
      <c r="B709" s="2" t="s">
        <v>1135</v>
      </c>
      <c r="C709" s="3">
        <v>3.03</v>
      </c>
      <c r="D709" s="152">
        <v>0.60950000000000004</v>
      </c>
      <c r="E709" s="100">
        <v>1.0249999999999999</v>
      </c>
      <c r="F709" s="127">
        <v>1.25</v>
      </c>
      <c r="G709" s="74">
        <v>0.8</v>
      </c>
      <c r="H709" s="225" t="s">
        <v>258</v>
      </c>
      <c r="I709" s="226" t="s">
        <v>259</v>
      </c>
    </row>
    <row r="710" spans="1:9" ht="13">
      <c r="A710" s="164" t="s">
        <v>1136</v>
      </c>
      <c r="B710" s="2" t="s">
        <v>1135</v>
      </c>
      <c r="C710" s="3">
        <v>4.29</v>
      </c>
      <c r="D710" s="152">
        <v>0.78180000000000005</v>
      </c>
      <c r="E710" s="100">
        <v>1.0249999999999999</v>
      </c>
      <c r="F710" s="127">
        <v>1.25</v>
      </c>
      <c r="G710" s="74">
        <v>0.8</v>
      </c>
      <c r="H710" s="227" t="s">
        <v>258</v>
      </c>
      <c r="I710" s="228" t="s">
        <v>259</v>
      </c>
    </row>
    <row r="711" spans="1:9" ht="13">
      <c r="A711" s="164" t="s">
        <v>1137</v>
      </c>
      <c r="B711" s="2" t="s">
        <v>1135</v>
      </c>
      <c r="C711" s="3">
        <v>6.36</v>
      </c>
      <c r="D711" s="152">
        <v>1.0916999999999999</v>
      </c>
      <c r="E711" s="100">
        <v>1.0249999999999999</v>
      </c>
      <c r="F711" s="127">
        <v>2.4</v>
      </c>
      <c r="G711" s="74">
        <v>0.8</v>
      </c>
      <c r="H711" s="227" t="s">
        <v>258</v>
      </c>
      <c r="I711" s="228" t="s">
        <v>262</v>
      </c>
    </row>
    <row r="712" spans="1:9" ht="13">
      <c r="A712" s="229" t="s">
        <v>1138</v>
      </c>
      <c r="B712" s="230" t="s">
        <v>1135</v>
      </c>
      <c r="C712" s="231">
        <v>8.4700000000000006</v>
      </c>
      <c r="D712" s="232">
        <v>1.8362000000000001</v>
      </c>
      <c r="E712" s="233">
        <v>1.0249999999999999</v>
      </c>
      <c r="F712" s="234">
        <v>2.4</v>
      </c>
      <c r="G712" s="235">
        <v>0.8</v>
      </c>
      <c r="H712" s="236" t="s">
        <v>258</v>
      </c>
      <c r="I712" s="237" t="s">
        <v>262</v>
      </c>
    </row>
    <row r="713" spans="1:9" ht="13">
      <c r="A713" s="164" t="s">
        <v>1139</v>
      </c>
      <c r="B713" s="2" t="s">
        <v>1140</v>
      </c>
      <c r="C713" s="3">
        <v>2.93</v>
      </c>
      <c r="D713" s="152">
        <v>0.42920000000000003</v>
      </c>
      <c r="E713" s="100">
        <v>1.0249999999999999</v>
      </c>
      <c r="F713" s="127">
        <v>1.25</v>
      </c>
      <c r="G713" s="74">
        <v>0.8</v>
      </c>
      <c r="H713" s="225" t="s">
        <v>258</v>
      </c>
      <c r="I713" s="226" t="s">
        <v>259</v>
      </c>
    </row>
    <row r="714" spans="1:9" ht="13">
      <c r="A714" s="164" t="s">
        <v>1141</v>
      </c>
      <c r="B714" s="2" t="s">
        <v>1140</v>
      </c>
      <c r="C714" s="3">
        <v>4.08</v>
      </c>
      <c r="D714" s="152">
        <v>0.56910000000000005</v>
      </c>
      <c r="E714" s="100">
        <v>1.0249999999999999</v>
      </c>
      <c r="F714" s="127">
        <v>1.25</v>
      </c>
      <c r="G714" s="74">
        <v>0.8</v>
      </c>
      <c r="H714" s="227" t="s">
        <v>258</v>
      </c>
      <c r="I714" s="228" t="s">
        <v>259</v>
      </c>
    </row>
    <row r="715" spans="1:9" ht="13">
      <c r="A715" s="164" t="s">
        <v>1142</v>
      </c>
      <c r="B715" s="2" t="s">
        <v>1140</v>
      </c>
      <c r="C715" s="3">
        <v>5.93</v>
      </c>
      <c r="D715" s="152">
        <v>0.85970000000000002</v>
      </c>
      <c r="E715" s="100">
        <v>1.0249999999999999</v>
      </c>
      <c r="F715" s="127">
        <v>2.4</v>
      </c>
      <c r="G715" s="74">
        <v>0.8</v>
      </c>
      <c r="H715" s="227" t="s">
        <v>258</v>
      </c>
      <c r="I715" s="228" t="s">
        <v>262</v>
      </c>
    </row>
    <row r="716" spans="1:9" ht="13">
      <c r="A716" s="229" t="s">
        <v>1143</v>
      </c>
      <c r="B716" s="230" t="s">
        <v>1140</v>
      </c>
      <c r="C716" s="231">
        <v>10.029999999999999</v>
      </c>
      <c r="D716" s="232">
        <v>1.7292000000000001</v>
      </c>
      <c r="E716" s="233">
        <v>1.0249999999999999</v>
      </c>
      <c r="F716" s="234">
        <v>2.4</v>
      </c>
      <c r="G716" s="235">
        <v>0.8</v>
      </c>
      <c r="H716" s="236" t="s">
        <v>258</v>
      </c>
      <c r="I716" s="237" t="s">
        <v>262</v>
      </c>
    </row>
    <row r="717" spans="1:9" ht="13">
      <c r="A717" s="164" t="s">
        <v>1144</v>
      </c>
      <c r="B717" s="2" t="s">
        <v>1145</v>
      </c>
      <c r="C717" s="3">
        <v>2.13</v>
      </c>
      <c r="D717" s="152">
        <v>0.56430000000000002</v>
      </c>
      <c r="E717" s="100">
        <v>1.0249999999999999</v>
      </c>
      <c r="F717" s="127">
        <v>1.25</v>
      </c>
      <c r="G717" s="74">
        <v>0.8</v>
      </c>
      <c r="H717" s="225" t="s">
        <v>258</v>
      </c>
      <c r="I717" s="226" t="s">
        <v>259</v>
      </c>
    </row>
    <row r="718" spans="1:9" ht="13">
      <c r="A718" s="164" t="s">
        <v>1146</v>
      </c>
      <c r="B718" s="2" t="s">
        <v>1145</v>
      </c>
      <c r="C718" s="3">
        <v>3.17</v>
      </c>
      <c r="D718" s="152">
        <v>0.68189999999999995</v>
      </c>
      <c r="E718" s="100">
        <v>1.0249999999999999</v>
      </c>
      <c r="F718" s="127">
        <v>1.25</v>
      </c>
      <c r="G718" s="74">
        <v>0.8</v>
      </c>
      <c r="H718" s="227" t="s">
        <v>258</v>
      </c>
      <c r="I718" s="228" t="s">
        <v>259</v>
      </c>
    </row>
    <row r="719" spans="1:9" ht="13">
      <c r="A719" s="164" t="s">
        <v>1147</v>
      </c>
      <c r="B719" s="2" t="s">
        <v>1145</v>
      </c>
      <c r="C719" s="3">
        <v>5.08</v>
      </c>
      <c r="D719" s="152">
        <v>0.99839999999999995</v>
      </c>
      <c r="E719" s="100">
        <v>1.0249999999999999</v>
      </c>
      <c r="F719" s="127">
        <v>2.4</v>
      </c>
      <c r="G719" s="74">
        <v>0.8</v>
      </c>
      <c r="H719" s="227" t="s">
        <v>258</v>
      </c>
      <c r="I719" s="228" t="s">
        <v>262</v>
      </c>
    </row>
    <row r="720" spans="1:9" ht="13">
      <c r="A720" s="229" t="s">
        <v>1148</v>
      </c>
      <c r="B720" s="230" t="s">
        <v>1145</v>
      </c>
      <c r="C720" s="231">
        <v>8.42</v>
      </c>
      <c r="D720" s="232">
        <v>1.8879999999999999</v>
      </c>
      <c r="E720" s="233">
        <v>1.0249999999999999</v>
      </c>
      <c r="F720" s="234">
        <v>2.4</v>
      </c>
      <c r="G720" s="235">
        <v>0.8</v>
      </c>
      <c r="H720" s="236" t="s">
        <v>258</v>
      </c>
      <c r="I720" s="237" t="s">
        <v>262</v>
      </c>
    </row>
    <row r="721" spans="1:9" ht="13">
      <c r="A721" s="164" t="s">
        <v>1149</v>
      </c>
      <c r="B721" s="2" t="s">
        <v>1150</v>
      </c>
      <c r="C721" s="3">
        <v>2.58</v>
      </c>
      <c r="D721" s="152">
        <v>0.45079999999999998</v>
      </c>
      <c r="E721" s="100">
        <v>1.0249999999999999</v>
      </c>
      <c r="F721" s="127">
        <v>1.25</v>
      </c>
      <c r="G721" s="74">
        <v>0.8</v>
      </c>
      <c r="H721" s="225" t="s">
        <v>258</v>
      </c>
      <c r="I721" s="226" t="s">
        <v>259</v>
      </c>
    </row>
    <row r="722" spans="1:9" ht="13">
      <c r="A722" s="164" t="s">
        <v>1151</v>
      </c>
      <c r="B722" s="2" t="s">
        <v>1150</v>
      </c>
      <c r="C722" s="3">
        <v>3.75</v>
      </c>
      <c r="D722" s="152">
        <v>0.5726</v>
      </c>
      <c r="E722" s="100">
        <v>1.0249999999999999</v>
      </c>
      <c r="F722" s="127">
        <v>1.25</v>
      </c>
      <c r="G722" s="74">
        <v>0.8</v>
      </c>
      <c r="H722" s="227" t="s">
        <v>258</v>
      </c>
      <c r="I722" s="228" t="s">
        <v>259</v>
      </c>
    </row>
    <row r="723" spans="1:9" ht="13">
      <c r="A723" s="164" t="s">
        <v>1152</v>
      </c>
      <c r="B723" s="2" t="s">
        <v>1150</v>
      </c>
      <c r="C723" s="3">
        <v>5.89</v>
      </c>
      <c r="D723" s="152">
        <v>0.8861</v>
      </c>
      <c r="E723" s="100">
        <v>1.0249999999999999</v>
      </c>
      <c r="F723" s="127">
        <v>2.4</v>
      </c>
      <c r="G723" s="74">
        <v>0.8</v>
      </c>
      <c r="H723" s="227" t="s">
        <v>258</v>
      </c>
      <c r="I723" s="228" t="s">
        <v>262</v>
      </c>
    </row>
    <row r="724" spans="1:9" ht="13">
      <c r="A724" s="229" t="s">
        <v>1153</v>
      </c>
      <c r="B724" s="230" t="s">
        <v>1150</v>
      </c>
      <c r="C724" s="231">
        <v>10.24</v>
      </c>
      <c r="D724" s="232">
        <v>1.8783000000000001</v>
      </c>
      <c r="E724" s="233">
        <v>1.0249999999999999</v>
      </c>
      <c r="F724" s="234">
        <v>2.4</v>
      </c>
      <c r="G724" s="235">
        <v>0.8</v>
      </c>
      <c r="H724" s="236" t="s">
        <v>258</v>
      </c>
      <c r="I724" s="237" t="s">
        <v>262</v>
      </c>
    </row>
    <row r="725" spans="1:9" ht="13">
      <c r="A725" s="164" t="s">
        <v>1154</v>
      </c>
      <c r="B725" s="2" t="s">
        <v>1155</v>
      </c>
      <c r="C725" s="3">
        <v>2.62</v>
      </c>
      <c r="D725" s="152">
        <v>1.2027000000000001</v>
      </c>
      <c r="E725" s="100">
        <v>1.0249999999999999</v>
      </c>
      <c r="F725" s="127">
        <v>1.25</v>
      </c>
      <c r="G725" s="74">
        <v>0.8</v>
      </c>
      <c r="H725" s="225" t="s">
        <v>258</v>
      </c>
      <c r="I725" s="226" t="s">
        <v>259</v>
      </c>
    </row>
    <row r="726" spans="1:9" ht="13">
      <c r="A726" s="164" t="s">
        <v>1156</v>
      </c>
      <c r="B726" s="2" t="s">
        <v>1155</v>
      </c>
      <c r="C726" s="3">
        <v>6.67</v>
      </c>
      <c r="D726" s="152">
        <v>2.3460999999999999</v>
      </c>
      <c r="E726" s="100">
        <v>1.0249999999999999</v>
      </c>
      <c r="F726" s="127">
        <v>1.25</v>
      </c>
      <c r="G726" s="74">
        <v>0.8</v>
      </c>
      <c r="H726" s="227" t="s">
        <v>258</v>
      </c>
      <c r="I726" s="228" t="s">
        <v>259</v>
      </c>
    </row>
    <row r="727" spans="1:9" ht="13">
      <c r="A727" s="164" t="s">
        <v>1157</v>
      </c>
      <c r="B727" s="2" t="s">
        <v>1155</v>
      </c>
      <c r="C727" s="3">
        <v>8.94</v>
      </c>
      <c r="D727" s="152">
        <v>3.1692</v>
      </c>
      <c r="E727" s="100">
        <v>1.0249999999999999</v>
      </c>
      <c r="F727" s="127">
        <v>2.4</v>
      </c>
      <c r="G727" s="74">
        <v>0.8</v>
      </c>
      <c r="H727" s="227" t="s">
        <v>258</v>
      </c>
      <c r="I727" s="228" t="s">
        <v>262</v>
      </c>
    </row>
    <row r="728" spans="1:9" ht="13">
      <c r="A728" s="229" t="s">
        <v>1158</v>
      </c>
      <c r="B728" s="230" t="s">
        <v>1155</v>
      </c>
      <c r="C728" s="231">
        <v>12.02</v>
      </c>
      <c r="D728" s="232">
        <v>3.9258000000000002</v>
      </c>
      <c r="E728" s="233">
        <v>1.0249999999999999</v>
      </c>
      <c r="F728" s="234">
        <v>2.4</v>
      </c>
      <c r="G728" s="235">
        <v>0.8</v>
      </c>
      <c r="H728" s="236" t="s">
        <v>258</v>
      </c>
      <c r="I728" s="237" t="s">
        <v>262</v>
      </c>
    </row>
    <row r="729" spans="1:9" ht="13">
      <c r="A729" s="164" t="s">
        <v>1159</v>
      </c>
      <c r="B729" s="2" t="s">
        <v>1160</v>
      </c>
      <c r="C729" s="3">
        <v>1.62</v>
      </c>
      <c r="D729" s="152">
        <v>1.0387</v>
      </c>
      <c r="E729" s="100">
        <v>1.0249999999999999</v>
      </c>
      <c r="F729" s="127">
        <v>1.25</v>
      </c>
      <c r="G729" s="74">
        <v>0.8</v>
      </c>
      <c r="H729" s="225" t="s">
        <v>258</v>
      </c>
      <c r="I729" s="226" t="s">
        <v>259</v>
      </c>
    </row>
    <row r="730" spans="1:9" ht="13">
      <c r="A730" s="164" t="s">
        <v>1161</v>
      </c>
      <c r="B730" s="2" t="s">
        <v>1160</v>
      </c>
      <c r="C730" s="3">
        <v>2.0699999999999998</v>
      </c>
      <c r="D730" s="152">
        <v>1.2012</v>
      </c>
      <c r="E730" s="100">
        <v>1.0249999999999999</v>
      </c>
      <c r="F730" s="127">
        <v>1.25</v>
      </c>
      <c r="G730" s="74">
        <v>0.8</v>
      </c>
      <c r="H730" s="227" t="s">
        <v>258</v>
      </c>
      <c r="I730" s="228" t="s">
        <v>259</v>
      </c>
    </row>
    <row r="731" spans="1:9" ht="13">
      <c r="A731" s="164" t="s">
        <v>1162</v>
      </c>
      <c r="B731" s="2" t="s">
        <v>1160</v>
      </c>
      <c r="C731" s="3">
        <v>4.47</v>
      </c>
      <c r="D731" s="152">
        <v>1.9265000000000001</v>
      </c>
      <c r="E731" s="100">
        <v>1.0249999999999999</v>
      </c>
      <c r="F731" s="127">
        <v>2.4</v>
      </c>
      <c r="G731" s="74">
        <v>0.8</v>
      </c>
      <c r="H731" s="227" t="s">
        <v>258</v>
      </c>
      <c r="I731" s="228" t="s">
        <v>262</v>
      </c>
    </row>
    <row r="732" spans="1:9" ht="13">
      <c r="A732" s="229" t="s">
        <v>1163</v>
      </c>
      <c r="B732" s="230" t="s">
        <v>1160</v>
      </c>
      <c r="C732" s="231">
        <v>12.96</v>
      </c>
      <c r="D732" s="232">
        <v>4.2252999999999998</v>
      </c>
      <c r="E732" s="233">
        <v>1.0249999999999999</v>
      </c>
      <c r="F732" s="234">
        <v>2.4</v>
      </c>
      <c r="G732" s="235">
        <v>0.8</v>
      </c>
      <c r="H732" s="236" t="s">
        <v>258</v>
      </c>
      <c r="I732" s="237" t="s">
        <v>262</v>
      </c>
    </row>
    <row r="733" spans="1:9" ht="13">
      <c r="A733" s="164" t="s">
        <v>1164</v>
      </c>
      <c r="B733" s="2" t="s">
        <v>1165</v>
      </c>
      <c r="C733" s="3">
        <v>1.53</v>
      </c>
      <c r="D733" s="152">
        <v>0.86950000000000005</v>
      </c>
      <c r="E733" s="100">
        <v>1.0249999999999999</v>
      </c>
      <c r="F733" s="127">
        <v>1.25</v>
      </c>
      <c r="G733" s="74">
        <v>0.8</v>
      </c>
      <c r="H733" s="225" t="s">
        <v>258</v>
      </c>
      <c r="I733" s="226" t="s">
        <v>259</v>
      </c>
    </row>
    <row r="734" spans="1:9" ht="13">
      <c r="A734" s="164" t="s">
        <v>1166</v>
      </c>
      <c r="B734" s="2" t="s">
        <v>1165</v>
      </c>
      <c r="C734" s="3">
        <v>3.04</v>
      </c>
      <c r="D734" s="152">
        <v>1.2923</v>
      </c>
      <c r="E734" s="100">
        <v>1.0249999999999999</v>
      </c>
      <c r="F734" s="127">
        <v>1.25</v>
      </c>
      <c r="G734" s="74">
        <v>0.8</v>
      </c>
      <c r="H734" s="227" t="s">
        <v>258</v>
      </c>
      <c r="I734" s="228" t="s">
        <v>259</v>
      </c>
    </row>
    <row r="735" spans="1:9" ht="13">
      <c r="A735" s="164" t="s">
        <v>1167</v>
      </c>
      <c r="B735" s="2" t="s">
        <v>1165</v>
      </c>
      <c r="C735" s="3">
        <v>7.95</v>
      </c>
      <c r="D735" s="152">
        <v>2.3946000000000001</v>
      </c>
      <c r="E735" s="100">
        <v>1.0249999999999999</v>
      </c>
      <c r="F735" s="127">
        <v>2.4</v>
      </c>
      <c r="G735" s="74">
        <v>0.8</v>
      </c>
      <c r="H735" s="227" t="s">
        <v>258</v>
      </c>
      <c r="I735" s="228" t="s">
        <v>262</v>
      </c>
    </row>
    <row r="736" spans="1:9" ht="13">
      <c r="A736" s="229" t="s">
        <v>1168</v>
      </c>
      <c r="B736" s="230" t="s">
        <v>1165</v>
      </c>
      <c r="C736" s="231">
        <v>14.69</v>
      </c>
      <c r="D736" s="232">
        <v>4.5357000000000003</v>
      </c>
      <c r="E736" s="233">
        <v>1.0249999999999999</v>
      </c>
      <c r="F736" s="234">
        <v>2.4</v>
      </c>
      <c r="G736" s="235">
        <v>0.8</v>
      </c>
      <c r="H736" s="236" t="s">
        <v>258</v>
      </c>
      <c r="I736" s="237" t="s">
        <v>262</v>
      </c>
    </row>
    <row r="737" spans="1:9" ht="13">
      <c r="A737" s="164" t="s">
        <v>1169</v>
      </c>
      <c r="B737" s="2" t="s">
        <v>1170</v>
      </c>
      <c r="C737" s="3">
        <v>3.99</v>
      </c>
      <c r="D737" s="152">
        <v>1.2902</v>
      </c>
      <c r="E737" s="100">
        <v>1.0249999999999999</v>
      </c>
      <c r="F737" s="127">
        <v>1.25</v>
      </c>
      <c r="G737" s="74">
        <v>0.8</v>
      </c>
      <c r="H737" s="225" t="s">
        <v>258</v>
      </c>
      <c r="I737" s="226" t="s">
        <v>259</v>
      </c>
    </row>
    <row r="738" spans="1:9" ht="13">
      <c r="A738" s="164" t="s">
        <v>1171</v>
      </c>
      <c r="B738" s="2" t="s">
        <v>1170</v>
      </c>
      <c r="C738" s="3">
        <v>5.92</v>
      </c>
      <c r="D738" s="152">
        <v>1.5306999999999999</v>
      </c>
      <c r="E738" s="100">
        <v>1.0249999999999999</v>
      </c>
      <c r="F738" s="127">
        <v>1.25</v>
      </c>
      <c r="G738" s="74">
        <v>0.8</v>
      </c>
      <c r="H738" s="227" t="s">
        <v>258</v>
      </c>
      <c r="I738" s="228" t="s">
        <v>259</v>
      </c>
    </row>
    <row r="739" spans="1:9" ht="13">
      <c r="A739" s="164" t="s">
        <v>1172</v>
      </c>
      <c r="B739" s="2" t="s">
        <v>1170</v>
      </c>
      <c r="C739" s="3">
        <v>10.07</v>
      </c>
      <c r="D739" s="152">
        <v>2.3037000000000001</v>
      </c>
      <c r="E739" s="100">
        <v>1.0249999999999999</v>
      </c>
      <c r="F739" s="127">
        <v>2.4</v>
      </c>
      <c r="G739" s="74">
        <v>0.8</v>
      </c>
      <c r="H739" s="227" t="s">
        <v>258</v>
      </c>
      <c r="I739" s="228" t="s">
        <v>262</v>
      </c>
    </row>
    <row r="740" spans="1:9" ht="13">
      <c r="A740" s="229" t="s">
        <v>1173</v>
      </c>
      <c r="B740" s="230" t="s">
        <v>1170</v>
      </c>
      <c r="C740" s="231">
        <v>20.68</v>
      </c>
      <c r="D740" s="232">
        <v>5.0777000000000001</v>
      </c>
      <c r="E740" s="233">
        <v>1.0249999999999999</v>
      </c>
      <c r="F740" s="234">
        <v>2.4</v>
      </c>
      <c r="G740" s="235">
        <v>0.8</v>
      </c>
      <c r="H740" s="236" t="s">
        <v>258</v>
      </c>
      <c r="I740" s="237" t="s">
        <v>262</v>
      </c>
    </row>
    <row r="741" spans="1:9" ht="13">
      <c r="A741" s="164" t="s">
        <v>1174</v>
      </c>
      <c r="B741" s="2" t="s">
        <v>1175</v>
      </c>
      <c r="C741" s="3">
        <v>2.61</v>
      </c>
      <c r="D741" s="152">
        <v>0.43130000000000002</v>
      </c>
      <c r="E741" s="100">
        <v>1.0249999999999999</v>
      </c>
      <c r="F741" s="127">
        <v>1.25</v>
      </c>
      <c r="G741" s="74">
        <v>0.8</v>
      </c>
      <c r="H741" s="225" t="s">
        <v>258</v>
      </c>
      <c r="I741" s="226" t="s">
        <v>259</v>
      </c>
    </row>
    <row r="742" spans="1:9" ht="13">
      <c r="A742" s="164" t="s">
        <v>1176</v>
      </c>
      <c r="B742" s="2" t="s">
        <v>1175</v>
      </c>
      <c r="C742" s="3">
        <v>2.81</v>
      </c>
      <c r="D742" s="152">
        <v>0.52010000000000001</v>
      </c>
      <c r="E742" s="100">
        <v>1.0249999999999999</v>
      </c>
      <c r="F742" s="127">
        <v>1.25</v>
      </c>
      <c r="G742" s="74">
        <v>0.8</v>
      </c>
      <c r="H742" s="227" t="s">
        <v>258</v>
      </c>
      <c r="I742" s="228" t="s">
        <v>259</v>
      </c>
    </row>
    <row r="743" spans="1:9" ht="13">
      <c r="A743" s="164" t="s">
        <v>1177</v>
      </c>
      <c r="B743" s="2" t="s">
        <v>1175</v>
      </c>
      <c r="C743" s="3">
        <v>4.46</v>
      </c>
      <c r="D743" s="152">
        <v>0.79390000000000005</v>
      </c>
      <c r="E743" s="100">
        <v>1.0249999999999999</v>
      </c>
      <c r="F743" s="127">
        <v>2.4</v>
      </c>
      <c r="G743" s="74">
        <v>0.8</v>
      </c>
      <c r="H743" s="227" t="s">
        <v>258</v>
      </c>
      <c r="I743" s="228" t="s">
        <v>262</v>
      </c>
    </row>
    <row r="744" spans="1:9" ht="13">
      <c r="A744" s="229" t="s">
        <v>1178</v>
      </c>
      <c r="B744" s="230" t="s">
        <v>1175</v>
      </c>
      <c r="C744" s="231">
        <v>8.24</v>
      </c>
      <c r="D744" s="232">
        <v>1.6953</v>
      </c>
      <c r="E744" s="233">
        <v>1.0249999999999999</v>
      </c>
      <c r="F744" s="234">
        <v>2.4</v>
      </c>
      <c r="G744" s="235">
        <v>0.8</v>
      </c>
      <c r="H744" s="236" t="s">
        <v>258</v>
      </c>
      <c r="I744" s="237" t="s">
        <v>262</v>
      </c>
    </row>
    <row r="745" spans="1:9" ht="13">
      <c r="A745" s="164" t="s">
        <v>1179</v>
      </c>
      <c r="B745" s="2" t="s">
        <v>1180</v>
      </c>
      <c r="C745" s="3">
        <v>3.37</v>
      </c>
      <c r="D745" s="152">
        <v>0.46779999999999999</v>
      </c>
      <c r="E745" s="100">
        <v>1.0249999999999999</v>
      </c>
      <c r="F745" s="127">
        <v>1.25</v>
      </c>
      <c r="G745" s="74">
        <v>0.8</v>
      </c>
      <c r="H745" s="225" t="s">
        <v>258</v>
      </c>
      <c r="I745" s="226" t="s">
        <v>259</v>
      </c>
    </row>
    <row r="746" spans="1:9" ht="13">
      <c r="A746" s="164" t="s">
        <v>1181</v>
      </c>
      <c r="B746" s="2" t="s">
        <v>1180</v>
      </c>
      <c r="C746" s="3">
        <v>4.8899999999999997</v>
      </c>
      <c r="D746" s="152">
        <v>0.60729999999999995</v>
      </c>
      <c r="E746" s="100">
        <v>1.0249999999999999</v>
      </c>
      <c r="F746" s="127">
        <v>1.25</v>
      </c>
      <c r="G746" s="74">
        <v>0.8</v>
      </c>
      <c r="H746" s="227" t="s">
        <v>258</v>
      </c>
      <c r="I746" s="228" t="s">
        <v>259</v>
      </c>
    </row>
    <row r="747" spans="1:9" ht="13">
      <c r="A747" s="164" t="s">
        <v>1182</v>
      </c>
      <c r="B747" s="2" t="s">
        <v>1180</v>
      </c>
      <c r="C747" s="3">
        <v>7.4</v>
      </c>
      <c r="D747" s="152">
        <v>0.97929999999999995</v>
      </c>
      <c r="E747" s="100">
        <v>1.0249999999999999</v>
      </c>
      <c r="F747" s="127">
        <v>2.4</v>
      </c>
      <c r="G747" s="74">
        <v>0.8</v>
      </c>
      <c r="H747" s="227" t="s">
        <v>258</v>
      </c>
      <c r="I747" s="228" t="s">
        <v>262</v>
      </c>
    </row>
    <row r="748" spans="1:9" ht="13">
      <c r="A748" s="229" t="s">
        <v>1183</v>
      </c>
      <c r="B748" s="230" t="s">
        <v>1180</v>
      </c>
      <c r="C748" s="231">
        <v>13.81</v>
      </c>
      <c r="D748" s="232">
        <v>2.1928999999999998</v>
      </c>
      <c r="E748" s="233">
        <v>1.0249999999999999</v>
      </c>
      <c r="F748" s="234">
        <v>2.4</v>
      </c>
      <c r="G748" s="235">
        <v>0.8</v>
      </c>
      <c r="H748" s="236" t="s">
        <v>258</v>
      </c>
      <c r="I748" s="237" t="s">
        <v>262</v>
      </c>
    </row>
    <row r="749" spans="1:9" ht="13">
      <c r="A749" s="164" t="s">
        <v>1184</v>
      </c>
      <c r="B749" s="2" t="s">
        <v>1185</v>
      </c>
      <c r="C749" s="3">
        <v>2.1</v>
      </c>
      <c r="D749" s="152">
        <v>0.35239999999999999</v>
      </c>
      <c r="E749" s="100">
        <v>1.0249999999999999</v>
      </c>
      <c r="F749" s="127">
        <v>1.25</v>
      </c>
      <c r="G749" s="74">
        <v>0.8</v>
      </c>
      <c r="H749" s="225" t="s">
        <v>258</v>
      </c>
      <c r="I749" s="226" t="s">
        <v>259</v>
      </c>
    </row>
    <row r="750" spans="1:9" ht="13">
      <c r="A750" s="164" t="s">
        <v>1186</v>
      </c>
      <c r="B750" s="2" t="s">
        <v>1185</v>
      </c>
      <c r="C750" s="3">
        <v>2.95</v>
      </c>
      <c r="D750" s="152">
        <v>0.4708</v>
      </c>
      <c r="E750" s="100">
        <v>1.0249999999999999</v>
      </c>
      <c r="F750" s="127">
        <v>1.25</v>
      </c>
      <c r="G750" s="74">
        <v>0.8</v>
      </c>
      <c r="H750" s="227" t="s">
        <v>258</v>
      </c>
      <c r="I750" s="228" t="s">
        <v>259</v>
      </c>
    </row>
    <row r="751" spans="1:9" ht="13">
      <c r="A751" s="164" t="s">
        <v>1187</v>
      </c>
      <c r="B751" s="2" t="s">
        <v>1185</v>
      </c>
      <c r="C751" s="3">
        <v>4.6500000000000004</v>
      </c>
      <c r="D751" s="152">
        <v>0.71689999999999998</v>
      </c>
      <c r="E751" s="100">
        <v>1.0249999999999999</v>
      </c>
      <c r="F751" s="127">
        <v>2.4</v>
      </c>
      <c r="G751" s="74">
        <v>0.8</v>
      </c>
      <c r="H751" s="227" t="s">
        <v>258</v>
      </c>
      <c r="I751" s="228" t="s">
        <v>262</v>
      </c>
    </row>
    <row r="752" spans="1:9" ht="13">
      <c r="A752" s="229" t="s">
        <v>1188</v>
      </c>
      <c r="B752" s="230" t="s">
        <v>1185</v>
      </c>
      <c r="C752" s="231">
        <v>8.26</v>
      </c>
      <c r="D752" s="232">
        <v>1.4393</v>
      </c>
      <c r="E752" s="233">
        <v>1.0249999999999999</v>
      </c>
      <c r="F752" s="234">
        <v>2.4</v>
      </c>
      <c r="G752" s="235">
        <v>0.8</v>
      </c>
      <c r="H752" s="236" t="s">
        <v>258</v>
      </c>
      <c r="I752" s="237" t="s">
        <v>262</v>
      </c>
    </row>
    <row r="753" spans="1:9" ht="13">
      <c r="A753" s="164" t="s">
        <v>1189</v>
      </c>
      <c r="B753" s="2" t="s">
        <v>1190</v>
      </c>
      <c r="C753" s="3">
        <v>2.65</v>
      </c>
      <c r="D753" s="152">
        <v>0.55900000000000005</v>
      </c>
      <c r="E753" s="100">
        <v>1.0249999999999999</v>
      </c>
      <c r="F753" s="127">
        <v>1.25</v>
      </c>
      <c r="G753" s="74">
        <v>0.8</v>
      </c>
      <c r="H753" s="225" t="s">
        <v>258</v>
      </c>
      <c r="I753" s="226" t="s">
        <v>259</v>
      </c>
    </row>
    <row r="754" spans="1:9" ht="13">
      <c r="A754" s="164" t="s">
        <v>1191</v>
      </c>
      <c r="B754" s="2" t="s">
        <v>1190</v>
      </c>
      <c r="C754" s="3">
        <v>3.85</v>
      </c>
      <c r="D754" s="152">
        <v>0.81340000000000001</v>
      </c>
      <c r="E754" s="100">
        <v>1.0249999999999999</v>
      </c>
      <c r="F754" s="127">
        <v>1.25</v>
      </c>
      <c r="G754" s="74">
        <v>0.8</v>
      </c>
      <c r="H754" s="227" t="s">
        <v>258</v>
      </c>
      <c r="I754" s="228" t="s">
        <v>259</v>
      </c>
    </row>
    <row r="755" spans="1:9" ht="13">
      <c r="A755" s="164" t="s">
        <v>1192</v>
      </c>
      <c r="B755" s="2" t="s">
        <v>1190</v>
      </c>
      <c r="C755" s="3">
        <v>5.85</v>
      </c>
      <c r="D755" s="152">
        <v>1.2310000000000001</v>
      </c>
      <c r="E755" s="100">
        <v>1.0249999999999999</v>
      </c>
      <c r="F755" s="127">
        <v>2.4</v>
      </c>
      <c r="G755" s="74">
        <v>0.8</v>
      </c>
      <c r="H755" s="227" t="s">
        <v>258</v>
      </c>
      <c r="I755" s="228" t="s">
        <v>262</v>
      </c>
    </row>
    <row r="756" spans="1:9" ht="13">
      <c r="A756" s="229" t="s">
        <v>1193</v>
      </c>
      <c r="B756" s="230" t="s">
        <v>1190</v>
      </c>
      <c r="C756" s="231">
        <v>12.58</v>
      </c>
      <c r="D756" s="232">
        <v>2.8856000000000002</v>
      </c>
      <c r="E756" s="233">
        <v>1.0249999999999999</v>
      </c>
      <c r="F756" s="234">
        <v>2.4</v>
      </c>
      <c r="G756" s="235">
        <v>0.8</v>
      </c>
      <c r="H756" s="236" t="s">
        <v>258</v>
      </c>
      <c r="I756" s="237" t="s">
        <v>262</v>
      </c>
    </row>
    <row r="757" spans="1:9" ht="13">
      <c r="A757" s="164" t="s">
        <v>1194</v>
      </c>
      <c r="B757" s="2" t="s">
        <v>1195</v>
      </c>
      <c r="C757" s="3">
        <v>2.77</v>
      </c>
      <c r="D757" s="152">
        <v>0.51029999999999998</v>
      </c>
      <c r="E757" s="100">
        <v>1.0249999999999999</v>
      </c>
      <c r="F757" s="127">
        <v>1.25</v>
      </c>
      <c r="G757" s="74">
        <v>0.8</v>
      </c>
      <c r="H757" s="225" t="s">
        <v>258</v>
      </c>
      <c r="I757" s="226" t="s">
        <v>259</v>
      </c>
    </row>
    <row r="758" spans="1:9" ht="13">
      <c r="A758" s="164" t="s">
        <v>1196</v>
      </c>
      <c r="B758" s="2" t="s">
        <v>1195</v>
      </c>
      <c r="C758" s="3">
        <v>3.84</v>
      </c>
      <c r="D758" s="152">
        <v>0.68149999999999999</v>
      </c>
      <c r="E758" s="100">
        <v>1.0249999999999999</v>
      </c>
      <c r="F758" s="127">
        <v>1.25</v>
      </c>
      <c r="G758" s="74">
        <v>0.8</v>
      </c>
      <c r="H758" s="227" t="s">
        <v>258</v>
      </c>
      <c r="I758" s="228" t="s">
        <v>259</v>
      </c>
    </row>
    <row r="759" spans="1:9" ht="13">
      <c r="A759" s="164" t="s">
        <v>1197</v>
      </c>
      <c r="B759" s="2" t="s">
        <v>1195</v>
      </c>
      <c r="C759" s="3">
        <v>5.65</v>
      </c>
      <c r="D759" s="152">
        <v>1.0130999999999999</v>
      </c>
      <c r="E759" s="100">
        <v>1.0249999999999999</v>
      </c>
      <c r="F759" s="127">
        <v>2.4</v>
      </c>
      <c r="G759" s="74">
        <v>0.8</v>
      </c>
      <c r="H759" s="227" t="s">
        <v>258</v>
      </c>
      <c r="I759" s="228" t="s">
        <v>262</v>
      </c>
    </row>
    <row r="760" spans="1:9" ht="13">
      <c r="A760" s="229" t="s">
        <v>1198</v>
      </c>
      <c r="B760" s="230" t="s">
        <v>1195</v>
      </c>
      <c r="C760" s="231">
        <v>9.02</v>
      </c>
      <c r="D760" s="232">
        <v>1.9395</v>
      </c>
      <c r="E760" s="233">
        <v>1.0249999999999999</v>
      </c>
      <c r="F760" s="234">
        <v>2.4</v>
      </c>
      <c r="G760" s="235">
        <v>0.8</v>
      </c>
      <c r="H760" s="236" t="s">
        <v>258</v>
      </c>
      <c r="I760" s="237" t="s">
        <v>262</v>
      </c>
    </row>
    <row r="761" spans="1:9" ht="13">
      <c r="A761" s="164" t="s">
        <v>1199</v>
      </c>
      <c r="B761" s="2" t="s">
        <v>1200</v>
      </c>
      <c r="C761" s="3">
        <v>2.31</v>
      </c>
      <c r="D761" s="152">
        <v>0.41299999999999998</v>
      </c>
      <c r="E761" s="100">
        <v>1.0249999999999999</v>
      </c>
      <c r="F761" s="127">
        <v>1.25</v>
      </c>
      <c r="G761" s="74">
        <v>0.8</v>
      </c>
      <c r="H761" s="225" t="s">
        <v>258</v>
      </c>
      <c r="I761" s="226" t="s">
        <v>259</v>
      </c>
    </row>
    <row r="762" spans="1:9" ht="13">
      <c r="A762" s="164" t="s">
        <v>1201</v>
      </c>
      <c r="B762" s="2" t="s">
        <v>1200</v>
      </c>
      <c r="C762" s="3">
        <v>2.82</v>
      </c>
      <c r="D762" s="152">
        <v>0.52429999999999999</v>
      </c>
      <c r="E762" s="100">
        <v>1.0249999999999999</v>
      </c>
      <c r="F762" s="127">
        <v>1.25</v>
      </c>
      <c r="G762" s="74">
        <v>0.8</v>
      </c>
      <c r="H762" s="227" t="s">
        <v>258</v>
      </c>
      <c r="I762" s="228" t="s">
        <v>259</v>
      </c>
    </row>
    <row r="763" spans="1:9" ht="13">
      <c r="A763" s="164" t="s">
        <v>1202</v>
      </c>
      <c r="B763" s="2" t="s">
        <v>1200</v>
      </c>
      <c r="C763" s="3">
        <v>3.81</v>
      </c>
      <c r="D763" s="152">
        <v>0.73860000000000003</v>
      </c>
      <c r="E763" s="100">
        <v>1.0249999999999999</v>
      </c>
      <c r="F763" s="127">
        <v>2.4</v>
      </c>
      <c r="G763" s="74">
        <v>0.8</v>
      </c>
      <c r="H763" s="227" t="s">
        <v>258</v>
      </c>
      <c r="I763" s="228" t="s">
        <v>262</v>
      </c>
    </row>
    <row r="764" spans="1:9" ht="13">
      <c r="A764" s="229" t="s">
        <v>1203</v>
      </c>
      <c r="B764" s="230" t="s">
        <v>1200</v>
      </c>
      <c r="C764" s="231">
        <v>7.3</v>
      </c>
      <c r="D764" s="232">
        <v>1.5601</v>
      </c>
      <c r="E764" s="233">
        <v>1.0249999999999999</v>
      </c>
      <c r="F764" s="234">
        <v>2.4</v>
      </c>
      <c r="G764" s="235">
        <v>0.8</v>
      </c>
      <c r="H764" s="236" t="s">
        <v>258</v>
      </c>
      <c r="I764" s="237" t="s">
        <v>262</v>
      </c>
    </row>
    <row r="765" spans="1:9" ht="13">
      <c r="A765" s="164" t="s">
        <v>1204</v>
      </c>
      <c r="B765" s="2" t="s">
        <v>1205</v>
      </c>
      <c r="C765" s="3">
        <v>2.67</v>
      </c>
      <c r="D765" s="152">
        <v>0.4294</v>
      </c>
      <c r="E765" s="100">
        <v>1.0249999999999999</v>
      </c>
      <c r="F765" s="127">
        <v>1.25</v>
      </c>
      <c r="G765" s="74">
        <v>0.8</v>
      </c>
      <c r="H765" s="225" t="s">
        <v>258</v>
      </c>
      <c r="I765" s="226" t="s">
        <v>259</v>
      </c>
    </row>
    <row r="766" spans="1:9" ht="13">
      <c r="A766" s="164" t="s">
        <v>1206</v>
      </c>
      <c r="B766" s="2" t="s">
        <v>1205</v>
      </c>
      <c r="C766" s="3">
        <v>3.69</v>
      </c>
      <c r="D766" s="152">
        <v>0.56979999999999997</v>
      </c>
      <c r="E766" s="100">
        <v>1.0249999999999999</v>
      </c>
      <c r="F766" s="127">
        <v>1.25</v>
      </c>
      <c r="G766" s="74">
        <v>0.8</v>
      </c>
      <c r="H766" s="227" t="s">
        <v>258</v>
      </c>
      <c r="I766" s="228" t="s">
        <v>259</v>
      </c>
    </row>
    <row r="767" spans="1:9" ht="13">
      <c r="A767" s="164" t="s">
        <v>1207</v>
      </c>
      <c r="B767" s="2" t="s">
        <v>1205</v>
      </c>
      <c r="C767" s="3">
        <v>5.59</v>
      </c>
      <c r="D767" s="152">
        <v>0.86560000000000004</v>
      </c>
      <c r="E767" s="100">
        <v>1.0249999999999999</v>
      </c>
      <c r="F767" s="127">
        <v>2.4</v>
      </c>
      <c r="G767" s="74">
        <v>0.8</v>
      </c>
      <c r="H767" s="227" t="s">
        <v>258</v>
      </c>
      <c r="I767" s="228" t="s">
        <v>262</v>
      </c>
    </row>
    <row r="768" spans="1:9" ht="13">
      <c r="A768" s="229" t="s">
        <v>1208</v>
      </c>
      <c r="B768" s="230" t="s">
        <v>1205</v>
      </c>
      <c r="C768" s="231">
        <v>9.2899999999999991</v>
      </c>
      <c r="D768" s="232">
        <v>1.7168000000000001</v>
      </c>
      <c r="E768" s="233">
        <v>1.0249999999999999</v>
      </c>
      <c r="F768" s="234">
        <v>2.4</v>
      </c>
      <c r="G768" s="235">
        <v>0.8</v>
      </c>
      <c r="H768" s="236" t="s">
        <v>258</v>
      </c>
      <c r="I768" s="237" t="s">
        <v>262</v>
      </c>
    </row>
    <row r="769" spans="1:9" ht="13">
      <c r="A769" s="164" t="s">
        <v>1209</v>
      </c>
      <c r="B769" s="2" t="s">
        <v>1210</v>
      </c>
      <c r="C769" s="3">
        <v>2.37</v>
      </c>
      <c r="D769" s="152">
        <v>0.47160000000000002</v>
      </c>
      <c r="E769" s="100">
        <v>1.0249999999999999</v>
      </c>
      <c r="F769" s="127">
        <v>1.25</v>
      </c>
      <c r="G769" s="74">
        <v>0.8</v>
      </c>
      <c r="H769" s="225" t="s">
        <v>258</v>
      </c>
      <c r="I769" s="226" t="s">
        <v>259</v>
      </c>
    </row>
    <row r="770" spans="1:9" ht="13">
      <c r="A770" s="164" t="s">
        <v>1211</v>
      </c>
      <c r="B770" s="2" t="s">
        <v>1210</v>
      </c>
      <c r="C770" s="3">
        <v>3.62</v>
      </c>
      <c r="D770" s="152">
        <v>0.64610000000000001</v>
      </c>
      <c r="E770" s="100">
        <v>1.0249999999999999</v>
      </c>
      <c r="F770" s="127">
        <v>1.25</v>
      </c>
      <c r="G770" s="74">
        <v>0.8</v>
      </c>
      <c r="H770" s="227" t="s">
        <v>258</v>
      </c>
      <c r="I770" s="228" t="s">
        <v>259</v>
      </c>
    </row>
    <row r="771" spans="1:9" ht="13">
      <c r="A771" s="164" t="s">
        <v>1212</v>
      </c>
      <c r="B771" s="2" t="s">
        <v>1210</v>
      </c>
      <c r="C771" s="3">
        <v>6.3</v>
      </c>
      <c r="D771" s="152">
        <v>1.0362</v>
      </c>
      <c r="E771" s="100">
        <v>1.0249999999999999</v>
      </c>
      <c r="F771" s="127">
        <v>2.4</v>
      </c>
      <c r="G771" s="74">
        <v>0.8</v>
      </c>
      <c r="H771" s="227" t="s">
        <v>258</v>
      </c>
      <c r="I771" s="228" t="s">
        <v>262</v>
      </c>
    </row>
    <row r="772" spans="1:9" ht="13">
      <c r="A772" s="229" t="s">
        <v>1213</v>
      </c>
      <c r="B772" s="230" t="s">
        <v>1210</v>
      </c>
      <c r="C772" s="231">
        <v>10.49</v>
      </c>
      <c r="D772" s="232">
        <v>1.9258</v>
      </c>
      <c r="E772" s="233">
        <v>1.0249999999999999</v>
      </c>
      <c r="F772" s="234">
        <v>2.4</v>
      </c>
      <c r="G772" s="235">
        <v>0.8</v>
      </c>
      <c r="H772" s="236" t="s">
        <v>258</v>
      </c>
      <c r="I772" s="237" t="s">
        <v>262</v>
      </c>
    </row>
    <row r="773" spans="1:9" ht="13">
      <c r="A773" s="164" t="s">
        <v>1214</v>
      </c>
      <c r="B773" s="2" t="s">
        <v>1215</v>
      </c>
      <c r="C773" s="3">
        <v>4.5599999999999996</v>
      </c>
      <c r="D773" s="152">
        <v>4.3872999999999998</v>
      </c>
      <c r="E773" s="100">
        <v>1.0249999999999999</v>
      </c>
      <c r="F773" s="127">
        <v>1.25</v>
      </c>
      <c r="G773" s="74">
        <v>0.8</v>
      </c>
      <c r="H773" s="225" t="s">
        <v>258</v>
      </c>
      <c r="I773" s="226" t="s">
        <v>259</v>
      </c>
    </row>
    <row r="774" spans="1:9" ht="13">
      <c r="A774" s="164" t="s">
        <v>1216</v>
      </c>
      <c r="B774" s="2" t="s">
        <v>1215</v>
      </c>
      <c r="C774" s="3">
        <v>4.97</v>
      </c>
      <c r="D774" s="152">
        <v>4.6635</v>
      </c>
      <c r="E774" s="100">
        <v>1.0249999999999999</v>
      </c>
      <c r="F774" s="127">
        <v>1.25</v>
      </c>
      <c r="G774" s="74">
        <v>0.8</v>
      </c>
      <c r="H774" s="227" t="s">
        <v>258</v>
      </c>
      <c r="I774" s="228" t="s">
        <v>259</v>
      </c>
    </row>
    <row r="775" spans="1:9" ht="13">
      <c r="A775" s="164" t="s">
        <v>1217</v>
      </c>
      <c r="B775" s="2" t="s">
        <v>1215</v>
      </c>
      <c r="C775" s="3">
        <v>7.05</v>
      </c>
      <c r="D775" s="152">
        <v>5.4081000000000001</v>
      </c>
      <c r="E775" s="100">
        <v>1.0249999999999999</v>
      </c>
      <c r="F775" s="127">
        <v>2.4</v>
      </c>
      <c r="G775" s="74">
        <v>0.8</v>
      </c>
      <c r="H775" s="227" t="s">
        <v>258</v>
      </c>
      <c r="I775" s="228" t="s">
        <v>262</v>
      </c>
    </row>
    <row r="776" spans="1:9" ht="13">
      <c r="A776" s="229" t="s">
        <v>1218</v>
      </c>
      <c r="B776" s="230" t="s">
        <v>1215</v>
      </c>
      <c r="C776" s="231">
        <v>15.11</v>
      </c>
      <c r="D776" s="232">
        <v>8.3240999999999996</v>
      </c>
      <c r="E776" s="233">
        <v>1.0249999999999999</v>
      </c>
      <c r="F776" s="234">
        <v>2.4</v>
      </c>
      <c r="G776" s="235">
        <v>0.8</v>
      </c>
      <c r="H776" s="236" t="s">
        <v>258</v>
      </c>
      <c r="I776" s="237" t="s">
        <v>262</v>
      </c>
    </row>
    <row r="777" spans="1:9" ht="13">
      <c r="A777" s="164" t="s">
        <v>1219</v>
      </c>
      <c r="B777" s="2" t="s">
        <v>1220</v>
      </c>
      <c r="C777" s="3">
        <v>4.5199999999999996</v>
      </c>
      <c r="D777" s="152">
        <v>1.4225000000000001</v>
      </c>
      <c r="E777" s="100">
        <v>1.0249999999999999</v>
      </c>
      <c r="F777" s="127">
        <v>1.25</v>
      </c>
      <c r="G777" s="74">
        <v>0.8</v>
      </c>
      <c r="H777" s="225" t="s">
        <v>258</v>
      </c>
      <c r="I777" s="226" t="s">
        <v>259</v>
      </c>
    </row>
    <row r="778" spans="1:9" ht="13">
      <c r="A778" s="164" t="s">
        <v>1221</v>
      </c>
      <c r="B778" s="2" t="s">
        <v>1220</v>
      </c>
      <c r="C778" s="3">
        <v>6.24</v>
      </c>
      <c r="D778" s="152">
        <v>2.1030000000000002</v>
      </c>
      <c r="E778" s="100">
        <v>1.0249999999999999</v>
      </c>
      <c r="F778" s="127">
        <v>1.25</v>
      </c>
      <c r="G778" s="74">
        <v>0.8</v>
      </c>
      <c r="H778" s="227" t="s">
        <v>258</v>
      </c>
      <c r="I778" s="228" t="s">
        <v>259</v>
      </c>
    </row>
    <row r="779" spans="1:9" ht="13">
      <c r="A779" s="164" t="s">
        <v>1222</v>
      </c>
      <c r="B779" s="2" t="s">
        <v>1220</v>
      </c>
      <c r="C779" s="3">
        <v>9</v>
      </c>
      <c r="D779" s="152">
        <v>2.6972</v>
      </c>
      <c r="E779" s="100">
        <v>1.0249999999999999</v>
      </c>
      <c r="F779" s="127">
        <v>2.4</v>
      </c>
      <c r="G779" s="74">
        <v>0.8</v>
      </c>
      <c r="H779" s="227" t="s">
        <v>258</v>
      </c>
      <c r="I779" s="228" t="s">
        <v>262</v>
      </c>
    </row>
    <row r="780" spans="1:9" ht="13">
      <c r="A780" s="229" t="s">
        <v>1223</v>
      </c>
      <c r="B780" s="230" t="s">
        <v>1220</v>
      </c>
      <c r="C780" s="231">
        <v>19.79</v>
      </c>
      <c r="D780" s="232">
        <v>5.6059000000000001</v>
      </c>
      <c r="E780" s="233">
        <v>1.0249999999999999</v>
      </c>
      <c r="F780" s="234">
        <v>2.4</v>
      </c>
      <c r="G780" s="235">
        <v>0.8</v>
      </c>
      <c r="H780" s="236" t="s">
        <v>258</v>
      </c>
      <c r="I780" s="237" t="s">
        <v>262</v>
      </c>
    </row>
    <row r="781" spans="1:9" ht="13">
      <c r="A781" s="164" t="s">
        <v>1224</v>
      </c>
      <c r="B781" s="2" t="s">
        <v>1225</v>
      </c>
      <c r="C781" s="3">
        <v>2.84</v>
      </c>
      <c r="D781" s="152">
        <v>1.2714000000000001</v>
      </c>
      <c r="E781" s="100">
        <v>1.0249999999999999</v>
      </c>
      <c r="F781" s="127">
        <v>1.25</v>
      </c>
      <c r="G781" s="74">
        <v>0.8</v>
      </c>
      <c r="H781" s="225" t="s">
        <v>258</v>
      </c>
      <c r="I781" s="226" t="s">
        <v>259</v>
      </c>
    </row>
    <row r="782" spans="1:9" ht="13">
      <c r="A782" s="164" t="s">
        <v>1226</v>
      </c>
      <c r="B782" s="2" t="s">
        <v>1225</v>
      </c>
      <c r="C782" s="3">
        <v>3.79</v>
      </c>
      <c r="D782" s="152">
        <v>1.4557</v>
      </c>
      <c r="E782" s="100">
        <v>1.0249999999999999</v>
      </c>
      <c r="F782" s="127">
        <v>1.25</v>
      </c>
      <c r="G782" s="74">
        <v>0.8</v>
      </c>
      <c r="H782" s="227" t="s">
        <v>258</v>
      </c>
      <c r="I782" s="228" t="s">
        <v>259</v>
      </c>
    </row>
    <row r="783" spans="1:9" ht="13">
      <c r="A783" s="164" t="s">
        <v>1227</v>
      </c>
      <c r="B783" s="2" t="s">
        <v>1225</v>
      </c>
      <c r="C783" s="3">
        <v>7.19</v>
      </c>
      <c r="D783" s="152">
        <v>2.2483</v>
      </c>
      <c r="E783" s="100">
        <v>1.0249999999999999</v>
      </c>
      <c r="F783" s="127">
        <v>2.4</v>
      </c>
      <c r="G783" s="74">
        <v>0.8</v>
      </c>
      <c r="H783" s="227" t="s">
        <v>258</v>
      </c>
      <c r="I783" s="228" t="s">
        <v>262</v>
      </c>
    </row>
    <row r="784" spans="1:9" ht="13">
      <c r="A784" s="229" t="s">
        <v>1228</v>
      </c>
      <c r="B784" s="230" t="s">
        <v>1225</v>
      </c>
      <c r="C784" s="231">
        <v>12.91</v>
      </c>
      <c r="D784" s="232">
        <v>3.9382000000000001</v>
      </c>
      <c r="E784" s="233">
        <v>1.0249999999999999</v>
      </c>
      <c r="F784" s="234">
        <v>2.4</v>
      </c>
      <c r="G784" s="235">
        <v>0.8</v>
      </c>
      <c r="H784" s="236" t="s">
        <v>258</v>
      </c>
      <c r="I784" s="237" t="s">
        <v>262</v>
      </c>
    </row>
    <row r="785" spans="1:9" ht="13">
      <c r="A785" s="164" t="s">
        <v>1229</v>
      </c>
      <c r="B785" s="2" t="s">
        <v>1230</v>
      </c>
      <c r="C785" s="3">
        <v>2.37</v>
      </c>
      <c r="D785" s="152">
        <v>1.1248</v>
      </c>
      <c r="E785" s="100">
        <v>1.0249999999999999</v>
      </c>
      <c r="F785" s="127">
        <v>1.25</v>
      </c>
      <c r="G785" s="74">
        <v>0.8</v>
      </c>
      <c r="H785" s="225" t="s">
        <v>258</v>
      </c>
      <c r="I785" s="226" t="s">
        <v>259</v>
      </c>
    </row>
    <row r="786" spans="1:9" ht="13">
      <c r="A786" s="164" t="s">
        <v>1231</v>
      </c>
      <c r="B786" s="2" t="s">
        <v>1230</v>
      </c>
      <c r="C786" s="3">
        <v>3.36</v>
      </c>
      <c r="D786" s="152">
        <v>1.3117000000000001</v>
      </c>
      <c r="E786" s="100">
        <v>1.0249999999999999</v>
      </c>
      <c r="F786" s="127">
        <v>1.25</v>
      </c>
      <c r="G786" s="74">
        <v>0.8</v>
      </c>
      <c r="H786" s="227" t="s">
        <v>258</v>
      </c>
      <c r="I786" s="228" t="s">
        <v>259</v>
      </c>
    </row>
    <row r="787" spans="1:9" ht="13">
      <c r="A787" s="164" t="s">
        <v>1232</v>
      </c>
      <c r="B787" s="2" t="s">
        <v>1230</v>
      </c>
      <c r="C787" s="3">
        <v>7.71</v>
      </c>
      <c r="D787" s="152">
        <v>2.0489000000000002</v>
      </c>
      <c r="E787" s="100">
        <v>1.0249999999999999</v>
      </c>
      <c r="F787" s="127">
        <v>2.4</v>
      </c>
      <c r="G787" s="74">
        <v>0.8</v>
      </c>
      <c r="H787" s="227" t="s">
        <v>258</v>
      </c>
      <c r="I787" s="228" t="s">
        <v>262</v>
      </c>
    </row>
    <row r="788" spans="1:9" ht="13">
      <c r="A788" s="229" t="s">
        <v>1233</v>
      </c>
      <c r="B788" s="230" t="s">
        <v>1230</v>
      </c>
      <c r="C788" s="231">
        <v>14.94</v>
      </c>
      <c r="D788" s="232">
        <v>3.8414999999999999</v>
      </c>
      <c r="E788" s="233">
        <v>1.0249999999999999</v>
      </c>
      <c r="F788" s="234">
        <v>2.4</v>
      </c>
      <c r="G788" s="235">
        <v>0.8</v>
      </c>
      <c r="H788" s="236" t="s">
        <v>258</v>
      </c>
      <c r="I788" s="237" t="s">
        <v>262</v>
      </c>
    </row>
    <row r="789" spans="1:9" ht="13">
      <c r="A789" s="164" t="s">
        <v>1234</v>
      </c>
      <c r="B789" s="2" t="s">
        <v>1235</v>
      </c>
      <c r="C789" s="3">
        <v>2.52</v>
      </c>
      <c r="D789" s="152">
        <v>0.97419999999999995</v>
      </c>
      <c r="E789" s="100">
        <v>1.0249999999999999</v>
      </c>
      <c r="F789" s="127">
        <v>1.25</v>
      </c>
      <c r="G789" s="74">
        <v>0.8</v>
      </c>
      <c r="H789" s="225" t="s">
        <v>258</v>
      </c>
      <c r="I789" s="226" t="s">
        <v>259</v>
      </c>
    </row>
    <row r="790" spans="1:9" ht="13">
      <c r="A790" s="164" t="s">
        <v>1236</v>
      </c>
      <c r="B790" s="2" t="s">
        <v>1235</v>
      </c>
      <c r="C790" s="3">
        <v>5.38</v>
      </c>
      <c r="D790" s="152">
        <v>1.4879</v>
      </c>
      <c r="E790" s="100">
        <v>1.0249999999999999</v>
      </c>
      <c r="F790" s="127">
        <v>1.25</v>
      </c>
      <c r="G790" s="74">
        <v>0.8</v>
      </c>
      <c r="H790" s="227" t="s">
        <v>258</v>
      </c>
      <c r="I790" s="228" t="s">
        <v>259</v>
      </c>
    </row>
    <row r="791" spans="1:9" ht="13">
      <c r="A791" s="164" t="s">
        <v>1237</v>
      </c>
      <c r="B791" s="2" t="s">
        <v>1235</v>
      </c>
      <c r="C791" s="3">
        <v>10.4</v>
      </c>
      <c r="D791" s="152">
        <v>2.3729</v>
      </c>
      <c r="E791" s="100">
        <v>1.0249999999999999</v>
      </c>
      <c r="F791" s="127">
        <v>2.4</v>
      </c>
      <c r="G791" s="74">
        <v>0.8</v>
      </c>
      <c r="H791" s="227" t="s">
        <v>258</v>
      </c>
      <c r="I791" s="228" t="s">
        <v>262</v>
      </c>
    </row>
    <row r="792" spans="1:9" ht="13">
      <c r="A792" s="229" t="s">
        <v>1238</v>
      </c>
      <c r="B792" s="230" t="s">
        <v>1235</v>
      </c>
      <c r="C792" s="231">
        <v>18.579999999999998</v>
      </c>
      <c r="D792" s="232">
        <v>4.2523</v>
      </c>
      <c r="E792" s="233">
        <v>1.0249999999999999</v>
      </c>
      <c r="F792" s="234">
        <v>2.4</v>
      </c>
      <c r="G792" s="235">
        <v>0.8</v>
      </c>
      <c r="H792" s="236" t="s">
        <v>258</v>
      </c>
      <c r="I792" s="237" t="s">
        <v>262</v>
      </c>
    </row>
    <row r="793" spans="1:9" ht="13">
      <c r="A793" s="164" t="s">
        <v>1239</v>
      </c>
      <c r="B793" s="2" t="s">
        <v>1240</v>
      </c>
      <c r="C793" s="3">
        <v>2.2400000000000002</v>
      </c>
      <c r="D793" s="152">
        <v>0.9143</v>
      </c>
      <c r="E793" s="100">
        <v>1.0249999999999999</v>
      </c>
      <c r="F793" s="127">
        <v>1.25</v>
      </c>
      <c r="G793" s="74">
        <v>0.8</v>
      </c>
      <c r="H793" s="225" t="s">
        <v>258</v>
      </c>
      <c r="I793" s="226" t="s">
        <v>259</v>
      </c>
    </row>
    <row r="794" spans="1:9" ht="13">
      <c r="A794" s="164" t="s">
        <v>1241</v>
      </c>
      <c r="B794" s="2" t="s">
        <v>1240</v>
      </c>
      <c r="C794" s="3">
        <v>4.16</v>
      </c>
      <c r="D794" s="152">
        <v>1.1867000000000001</v>
      </c>
      <c r="E794" s="100">
        <v>1.0249999999999999</v>
      </c>
      <c r="F794" s="127">
        <v>1.25</v>
      </c>
      <c r="G794" s="74">
        <v>0.8</v>
      </c>
      <c r="H794" s="227" t="s">
        <v>258</v>
      </c>
      <c r="I794" s="228" t="s">
        <v>259</v>
      </c>
    </row>
    <row r="795" spans="1:9" ht="13">
      <c r="A795" s="164" t="s">
        <v>1242</v>
      </c>
      <c r="B795" s="2" t="s">
        <v>1240</v>
      </c>
      <c r="C795" s="3">
        <v>8.19</v>
      </c>
      <c r="D795" s="152">
        <v>1.704</v>
      </c>
      <c r="E795" s="100">
        <v>1.0249999999999999</v>
      </c>
      <c r="F795" s="127">
        <v>2.4</v>
      </c>
      <c r="G795" s="74">
        <v>0.8</v>
      </c>
      <c r="H795" s="227" t="s">
        <v>258</v>
      </c>
      <c r="I795" s="228" t="s">
        <v>262</v>
      </c>
    </row>
    <row r="796" spans="1:9" ht="13">
      <c r="A796" s="229" t="s">
        <v>1243</v>
      </c>
      <c r="B796" s="230" t="s">
        <v>1240</v>
      </c>
      <c r="C796" s="231">
        <v>14.78</v>
      </c>
      <c r="D796" s="232">
        <v>3.4599000000000002</v>
      </c>
      <c r="E796" s="233">
        <v>1.0249999999999999</v>
      </c>
      <c r="F796" s="234">
        <v>2.4</v>
      </c>
      <c r="G796" s="235">
        <v>0.8</v>
      </c>
      <c r="H796" s="236" t="s">
        <v>258</v>
      </c>
      <c r="I796" s="237" t="s">
        <v>262</v>
      </c>
    </row>
    <row r="797" spans="1:9" ht="13">
      <c r="A797" s="164" t="s">
        <v>1244</v>
      </c>
      <c r="B797" s="2" t="s">
        <v>1245</v>
      </c>
      <c r="C797" s="3">
        <v>2.02</v>
      </c>
      <c r="D797" s="152">
        <v>0.76959999999999995</v>
      </c>
      <c r="E797" s="100">
        <v>1.0249999999999999</v>
      </c>
      <c r="F797" s="127">
        <v>1.25</v>
      </c>
      <c r="G797" s="74">
        <v>0.8</v>
      </c>
      <c r="H797" s="225" t="s">
        <v>258</v>
      </c>
      <c r="I797" s="226" t="s">
        <v>259</v>
      </c>
    </row>
    <row r="798" spans="1:9" ht="13">
      <c r="A798" s="164" t="s">
        <v>1246</v>
      </c>
      <c r="B798" s="2" t="s">
        <v>1245</v>
      </c>
      <c r="C798" s="3">
        <v>3.34</v>
      </c>
      <c r="D798" s="152">
        <v>0.95069999999999999</v>
      </c>
      <c r="E798" s="100">
        <v>1.0249999999999999</v>
      </c>
      <c r="F798" s="127">
        <v>1.25</v>
      </c>
      <c r="G798" s="74">
        <v>0.8</v>
      </c>
      <c r="H798" s="227" t="s">
        <v>258</v>
      </c>
      <c r="I798" s="228" t="s">
        <v>259</v>
      </c>
    </row>
    <row r="799" spans="1:9" ht="13">
      <c r="A799" s="164" t="s">
        <v>1247</v>
      </c>
      <c r="B799" s="2" t="s">
        <v>1245</v>
      </c>
      <c r="C799" s="3">
        <v>7.54</v>
      </c>
      <c r="D799" s="152">
        <v>1.5993999999999999</v>
      </c>
      <c r="E799" s="100">
        <v>1.0249999999999999</v>
      </c>
      <c r="F799" s="127">
        <v>2.4</v>
      </c>
      <c r="G799" s="74">
        <v>0.8</v>
      </c>
      <c r="H799" s="227" t="s">
        <v>258</v>
      </c>
      <c r="I799" s="228" t="s">
        <v>262</v>
      </c>
    </row>
    <row r="800" spans="1:9" ht="13">
      <c r="A800" s="229" t="s">
        <v>1248</v>
      </c>
      <c r="B800" s="230" t="s">
        <v>1245</v>
      </c>
      <c r="C800" s="231">
        <v>13.22</v>
      </c>
      <c r="D800" s="232">
        <v>2.8885999999999998</v>
      </c>
      <c r="E800" s="233">
        <v>1.0249999999999999</v>
      </c>
      <c r="F800" s="234">
        <v>2.4</v>
      </c>
      <c r="G800" s="235">
        <v>0.8</v>
      </c>
      <c r="H800" s="236" t="s">
        <v>258</v>
      </c>
      <c r="I800" s="237" t="s">
        <v>262</v>
      </c>
    </row>
    <row r="801" spans="1:9" ht="13">
      <c r="A801" s="164" t="s">
        <v>1249</v>
      </c>
      <c r="B801" s="2" t="s">
        <v>1250</v>
      </c>
      <c r="C801" s="3">
        <v>3.31</v>
      </c>
      <c r="D801" s="152">
        <v>1.3218000000000001</v>
      </c>
      <c r="E801" s="100">
        <v>1.0249999999999999</v>
      </c>
      <c r="F801" s="127">
        <v>1.25</v>
      </c>
      <c r="G801" s="74">
        <v>0.8</v>
      </c>
      <c r="H801" s="225" t="s">
        <v>258</v>
      </c>
      <c r="I801" s="226" t="s">
        <v>259</v>
      </c>
    </row>
    <row r="802" spans="1:9" ht="13">
      <c r="A802" s="164" t="s">
        <v>1251</v>
      </c>
      <c r="B802" s="2" t="s">
        <v>1250</v>
      </c>
      <c r="C802" s="3">
        <v>4.68</v>
      </c>
      <c r="D802" s="152">
        <v>1.4242999999999999</v>
      </c>
      <c r="E802" s="100">
        <v>1.0249999999999999</v>
      </c>
      <c r="F802" s="127">
        <v>1.25</v>
      </c>
      <c r="G802" s="74">
        <v>0.8</v>
      </c>
      <c r="H802" s="227" t="s">
        <v>258</v>
      </c>
      <c r="I802" s="228" t="s">
        <v>259</v>
      </c>
    </row>
    <row r="803" spans="1:9" ht="13">
      <c r="A803" s="164" t="s">
        <v>1252</v>
      </c>
      <c r="B803" s="2" t="s">
        <v>1250</v>
      </c>
      <c r="C803" s="3">
        <v>8.27</v>
      </c>
      <c r="D803" s="152">
        <v>2.0615000000000001</v>
      </c>
      <c r="E803" s="100">
        <v>1.0249999999999999</v>
      </c>
      <c r="F803" s="127">
        <v>2.4</v>
      </c>
      <c r="G803" s="74">
        <v>0.8</v>
      </c>
      <c r="H803" s="227" t="s">
        <v>258</v>
      </c>
      <c r="I803" s="228" t="s">
        <v>262</v>
      </c>
    </row>
    <row r="804" spans="1:9" ht="13">
      <c r="A804" s="229" t="s">
        <v>1253</v>
      </c>
      <c r="B804" s="230" t="s">
        <v>1250</v>
      </c>
      <c r="C804" s="231">
        <v>18.309999999999999</v>
      </c>
      <c r="D804" s="232">
        <v>4.6505000000000001</v>
      </c>
      <c r="E804" s="233">
        <v>1.0249999999999999</v>
      </c>
      <c r="F804" s="234">
        <v>2.4</v>
      </c>
      <c r="G804" s="235">
        <v>0.8</v>
      </c>
      <c r="H804" s="236" t="s">
        <v>258</v>
      </c>
      <c r="I804" s="237" t="s">
        <v>262</v>
      </c>
    </row>
    <row r="805" spans="1:9" ht="13">
      <c r="A805" s="164" t="s">
        <v>1254</v>
      </c>
      <c r="B805" s="2" t="s">
        <v>1255</v>
      </c>
      <c r="C805" s="3">
        <v>2.58</v>
      </c>
      <c r="D805" s="152">
        <v>0.72130000000000005</v>
      </c>
      <c r="E805" s="100">
        <v>1.0249999999999999</v>
      </c>
      <c r="F805" s="127">
        <v>1.25</v>
      </c>
      <c r="G805" s="74">
        <v>0.8</v>
      </c>
      <c r="H805" s="225" t="s">
        <v>258</v>
      </c>
      <c r="I805" s="226" t="s">
        <v>259</v>
      </c>
    </row>
    <row r="806" spans="1:9" ht="13">
      <c r="A806" s="164" t="s">
        <v>1256</v>
      </c>
      <c r="B806" s="2" t="s">
        <v>1255</v>
      </c>
      <c r="C806" s="3">
        <v>4.21</v>
      </c>
      <c r="D806" s="152">
        <v>0.79120000000000001</v>
      </c>
      <c r="E806" s="100">
        <v>1.0249999999999999</v>
      </c>
      <c r="F806" s="127">
        <v>1.25</v>
      </c>
      <c r="G806" s="74">
        <v>0.8</v>
      </c>
      <c r="H806" s="227" t="s">
        <v>258</v>
      </c>
      <c r="I806" s="228" t="s">
        <v>259</v>
      </c>
    </row>
    <row r="807" spans="1:9" ht="13">
      <c r="A807" s="164" t="s">
        <v>1257</v>
      </c>
      <c r="B807" s="2" t="s">
        <v>1255</v>
      </c>
      <c r="C807" s="3">
        <v>7.13</v>
      </c>
      <c r="D807" s="152">
        <v>1.2195</v>
      </c>
      <c r="E807" s="100">
        <v>1.0249999999999999</v>
      </c>
      <c r="F807" s="127">
        <v>2.4</v>
      </c>
      <c r="G807" s="74">
        <v>0.8</v>
      </c>
      <c r="H807" s="227" t="s">
        <v>258</v>
      </c>
      <c r="I807" s="228" t="s">
        <v>262</v>
      </c>
    </row>
    <row r="808" spans="1:9" ht="13">
      <c r="A808" s="229" t="s">
        <v>1258</v>
      </c>
      <c r="B808" s="230" t="s">
        <v>1255</v>
      </c>
      <c r="C808" s="231">
        <v>10.02</v>
      </c>
      <c r="D808" s="232">
        <v>1.9029</v>
      </c>
      <c r="E808" s="233">
        <v>1.0249999999999999</v>
      </c>
      <c r="F808" s="234">
        <v>2.4</v>
      </c>
      <c r="G808" s="235">
        <v>0.8</v>
      </c>
      <c r="H808" s="236" t="s">
        <v>258</v>
      </c>
      <c r="I808" s="237" t="s">
        <v>262</v>
      </c>
    </row>
    <row r="809" spans="1:9" ht="13">
      <c r="A809" s="164" t="s">
        <v>1259</v>
      </c>
      <c r="B809" s="2" t="s">
        <v>1260</v>
      </c>
      <c r="C809" s="3">
        <v>2.64</v>
      </c>
      <c r="D809" s="152">
        <v>0.46050000000000002</v>
      </c>
      <c r="E809" s="100">
        <v>1.0249999999999999</v>
      </c>
      <c r="F809" s="127">
        <v>1.25</v>
      </c>
      <c r="G809" s="74">
        <v>0.8</v>
      </c>
      <c r="H809" s="225" t="s">
        <v>258</v>
      </c>
      <c r="I809" s="226" t="s">
        <v>259</v>
      </c>
    </row>
    <row r="810" spans="1:9" ht="13">
      <c r="A810" s="164" t="s">
        <v>1261</v>
      </c>
      <c r="B810" s="2" t="s">
        <v>1260</v>
      </c>
      <c r="C810" s="3">
        <v>4.26</v>
      </c>
      <c r="D810" s="152">
        <v>0.66610000000000003</v>
      </c>
      <c r="E810" s="100">
        <v>1.0249999999999999</v>
      </c>
      <c r="F810" s="127">
        <v>1.25</v>
      </c>
      <c r="G810" s="74">
        <v>0.8</v>
      </c>
      <c r="H810" s="227" t="s">
        <v>258</v>
      </c>
      <c r="I810" s="228" t="s">
        <v>259</v>
      </c>
    </row>
    <row r="811" spans="1:9" ht="13">
      <c r="A811" s="164" t="s">
        <v>1262</v>
      </c>
      <c r="B811" s="2" t="s">
        <v>1260</v>
      </c>
      <c r="C811" s="3">
        <v>7.87</v>
      </c>
      <c r="D811" s="152">
        <v>1.3547</v>
      </c>
      <c r="E811" s="100">
        <v>1.0249999999999999</v>
      </c>
      <c r="F811" s="127">
        <v>2.4</v>
      </c>
      <c r="G811" s="74">
        <v>0.8</v>
      </c>
      <c r="H811" s="227" t="s">
        <v>258</v>
      </c>
      <c r="I811" s="228" t="s">
        <v>262</v>
      </c>
    </row>
    <row r="812" spans="1:9" ht="13">
      <c r="A812" s="229" t="s">
        <v>1263</v>
      </c>
      <c r="B812" s="230" t="s">
        <v>1260</v>
      </c>
      <c r="C812" s="231">
        <v>16.54</v>
      </c>
      <c r="D812" s="232">
        <v>3.1560000000000001</v>
      </c>
      <c r="E812" s="233">
        <v>1.0249999999999999</v>
      </c>
      <c r="F812" s="234">
        <v>2.4</v>
      </c>
      <c r="G812" s="235">
        <v>0.8</v>
      </c>
      <c r="H812" s="236" t="s">
        <v>258</v>
      </c>
      <c r="I812" s="237" t="s">
        <v>262</v>
      </c>
    </row>
    <row r="813" spans="1:9" ht="13">
      <c r="A813" s="164" t="s">
        <v>1264</v>
      </c>
      <c r="B813" s="2" t="s">
        <v>1265</v>
      </c>
      <c r="C813" s="3">
        <v>2.78</v>
      </c>
      <c r="D813" s="152">
        <v>0.45250000000000001</v>
      </c>
      <c r="E813" s="100">
        <v>1.0249999999999999</v>
      </c>
      <c r="F813" s="127">
        <v>1.25</v>
      </c>
      <c r="G813" s="74">
        <v>0.8</v>
      </c>
      <c r="H813" s="225" t="s">
        <v>258</v>
      </c>
      <c r="I813" s="226" t="s">
        <v>259</v>
      </c>
    </row>
    <row r="814" spans="1:9" ht="13">
      <c r="A814" s="164" t="s">
        <v>1266</v>
      </c>
      <c r="B814" s="2" t="s">
        <v>1265</v>
      </c>
      <c r="C814" s="3">
        <v>3.62</v>
      </c>
      <c r="D814" s="152">
        <v>0.55079999999999996</v>
      </c>
      <c r="E814" s="100">
        <v>1.0249999999999999</v>
      </c>
      <c r="F814" s="127">
        <v>1.25</v>
      </c>
      <c r="G814" s="74">
        <v>0.8</v>
      </c>
      <c r="H814" s="227" t="s">
        <v>258</v>
      </c>
      <c r="I814" s="228" t="s">
        <v>259</v>
      </c>
    </row>
    <row r="815" spans="1:9" ht="13">
      <c r="A815" s="164" t="s">
        <v>1267</v>
      </c>
      <c r="B815" s="2" t="s">
        <v>1265</v>
      </c>
      <c r="C815" s="3">
        <v>5.12</v>
      </c>
      <c r="D815" s="152">
        <v>0.75929999999999997</v>
      </c>
      <c r="E815" s="100">
        <v>1.0249999999999999</v>
      </c>
      <c r="F815" s="127">
        <v>2.4</v>
      </c>
      <c r="G815" s="74">
        <v>0.8</v>
      </c>
      <c r="H815" s="227" t="s">
        <v>258</v>
      </c>
      <c r="I815" s="228" t="s">
        <v>262</v>
      </c>
    </row>
    <row r="816" spans="1:9" ht="13">
      <c r="A816" s="229" t="s">
        <v>1268</v>
      </c>
      <c r="B816" s="230" t="s">
        <v>1265</v>
      </c>
      <c r="C816" s="231">
        <v>8.27</v>
      </c>
      <c r="D816" s="232">
        <v>1.3423</v>
      </c>
      <c r="E816" s="233">
        <v>1.0249999999999999</v>
      </c>
      <c r="F816" s="234">
        <v>2.4</v>
      </c>
      <c r="G816" s="235">
        <v>0.8</v>
      </c>
      <c r="H816" s="236" t="s">
        <v>258</v>
      </c>
      <c r="I816" s="237" t="s">
        <v>262</v>
      </c>
    </row>
    <row r="817" spans="1:9" ht="13">
      <c r="A817" s="164" t="s">
        <v>1269</v>
      </c>
      <c r="B817" s="2" t="s">
        <v>1270</v>
      </c>
      <c r="C817" s="3">
        <v>1.89</v>
      </c>
      <c r="D817" s="152">
        <v>0.50239999999999996</v>
      </c>
      <c r="E817" s="100">
        <v>1.0249999999999999</v>
      </c>
      <c r="F817" s="127">
        <v>1.25</v>
      </c>
      <c r="G817" s="74">
        <v>0.8</v>
      </c>
      <c r="H817" s="225" t="s">
        <v>258</v>
      </c>
      <c r="I817" s="226" t="s">
        <v>259</v>
      </c>
    </row>
    <row r="818" spans="1:9" ht="13">
      <c r="A818" s="164" t="s">
        <v>1271</v>
      </c>
      <c r="B818" s="2" t="s">
        <v>1270</v>
      </c>
      <c r="C818" s="3">
        <v>2.2599999999999998</v>
      </c>
      <c r="D818" s="152">
        <v>0.61</v>
      </c>
      <c r="E818" s="100">
        <v>1.0249999999999999</v>
      </c>
      <c r="F818" s="127">
        <v>1.25</v>
      </c>
      <c r="G818" s="74">
        <v>0.8</v>
      </c>
      <c r="H818" s="227" t="s">
        <v>258</v>
      </c>
      <c r="I818" s="228" t="s">
        <v>259</v>
      </c>
    </row>
    <row r="819" spans="1:9" ht="13">
      <c r="A819" s="164" t="s">
        <v>1272</v>
      </c>
      <c r="B819" s="2" t="s">
        <v>1270</v>
      </c>
      <c r="C819" s="3">
        <v>4.91</v>
      </c>
      <c r="D819" s="152">
        <v>0.99670000000000003</v>
      </c>
      <c r="E819" s="100">
        <v>1.0249999999999999</v>
      </c>
      <c r="F819" s="127">
        <v>2.4</v>
      </c>
      <c r="G819" s="74">
        <v>0.8</v>
      </c>
      <c r="H819" s="227" t="s">
        <v>258</v>
      </c>
      <c r="I819" s="228" t="s">
        <v>262</v>
      </c>
    </row>
    <row r="820" spans="1:9" ht="13">
      <c r="A820" s="229" t="s">
        <v>1273</v>
      </c>
      <c r="B820" s="230" t="s">
        <v>1270</v>
      </c>
      <c r="C820" s="231">
        <v>8</v>
      </c>
      <c r="D820" s="232">
        <v>1.7647999999999999</v>
      </c>
      <c r="E820" s="233">
        <v>1.0249999999999999</v>
      </c>
      <c r="F820" s="234">
        <v>2.4</v>
      </c>
      <c r="G820" s="235">
        <v>0.8</v>
      </c>
      <c r="H820" s="236" t="s">
        <v>258</v>
      </c>
      <c r="I820" s="237" t="s">
        <v>262</v>
      </c>
    </row>
    <row r="821" spans="1:9" ht="13">
      <c r="A821" s="164" t="s">
        <v>1274</v>
      </c>
      <c r="B821" s="2" t="s">
        <v>1275</v>
      </c>
      <c r="C821" s="3">
        <v>2.2999999999999998</v>
      </c>
      <c r="D821" s="152">
        <v>0.44919999999999999</v>
      </c>
      <c r="E821" s="100">
        <v>1.0249999999999999</v>
      </c>
      <c r="F821" s="127">
        <v>1.25</v>
      </c>
      <c r="G821" s="74">
        <v>0.8</v>
      </c>
      <c r="H821" s="225" t="s">
        <v>258</v>
      </c>
      <c r="I821" s="226" t="s">
        <v>259</v>
      </c>
    </row>
    <row r="822" spans="1:9" ht="13">
      <c r="A822" s="164" t="s">
        <v>1276</v>
      </c>
      <c r="B822" s="2" t="s">
        <v>1275</v>
      </c>
      <c r="C822" s="3">
        <v>3.82</v>
      </c>
      <c r="D822" s="152">
        <v>0.60409999999999997</v>
      </c>
      <c r="E822" s="100">
        <v>1.0249999999999999</v>
      </c>
      <c r="F822" s="127">
        <v>1.25</v>
      </c>
      <c r="G822" s="74">
        <v>0.8</v>
      </c>
      <c r="H822" s="227" t="s">
        <v>258</v>
      </c>
      <c r="I822" s="228" t="s">
        <v>259</v>
      </c>
    </row>
    <row r="823" spans="1:9" ht="13">
      <c r="A823" s="164" t="s">
        <v>1277</v>
      </c>
      <c r="B823" s="2" t="s">
        <v>1275</v>
      </c>
      <c r="C823" s="3">
        <v>5.41</v>
      </c>
      <c r="D823" s="152">
        <v>0.92410000000000003</v>
      </c>
      <c r="E823" s="100">
        <v>1.0249999999999999</v>
      </c>
      <c r="F823" s="127">
        <v>2.4</v>
      </c>
      <c r="G823" s="74">
        <v>0.8</v>
      </c>
      <c r="H823" s="227" t="s">
        <v>258</v>
      </c>
      <c r="I823" s="228" t="s">
        <v>262</v>
      </c>
    </row>
    <row r="824" spans="1:9" ht="13">
      <c r="A824" s="229" t="s">
        <v>1278</v>
      </c>
      <c r="B824" s="230" t="s">
        <v>1275</v>
      </c>
      <c r="C824" s="231">
        <v>8.39</v>
      </c>
      <c r="D824" s="232">
        <v>1.5767</v>
      </c>
      <c r="E824" s="233">
        <v>1.0249999999999999</v>
      </c>
      <c r="F824" s="234">
        <v>2.4</v>
      </c>
      <c r="G824" s="235">
        <v>0.8</v>
      </c>
      <c r="H824" s="236" t="s">
        <v>258</v>
      </c>
      <c r="I824" s="237" t="s">
        <v>262</v>
      </c>
    </row>
    <row r="825" spans="1:9" ht="13">
      <c r="A825" s="164" t="s">
        <v>1279</v>
      </c>
      <c r="B825" s="2" t="s">
        <v>1280</v>
      </c>
      <c r="C825" s="3">
        <v>2.69</v>
      </c>
      <c r="D825" s="152">
        <v>0.49690000000000001</v>
      </c>
      <c r="E825" s="100">
        <v>1.0249999999999999</v>
      </c>
      <c r="F825" s="127">
        <v>1.25</v>
      </c>
      <c r="G825" s="74">
        <v>0.8</v>
      </c>
      <c r="H825" s="225" t="s">
        <v>258</v>
      </c>
      <c r="I825" s="226" t="s">
        <v>259</v>
      </c>
    </row>
    <row r="826" spans="1:9" ht="13">
      <c r="A826" s="164" t="s">
        <v>1281</v>
      </c>
      <c r="B826" s="2" t="s">
        <v>1280</v>
      </c>
      <c r="C826" s="3">
        <v>3.59</v>
      </c>
      <c r="D826" s="152">
        <v>0.64019999999999999</v>
      </c>
      <c r="E826" s="100">
        <v>1.0249999999999999</v>
      </c>
      <c r="F826" s="127">
        <v>1.25</v>
      </c>
      <c r="G826" s="74">
        <v>0.8</v>
      </c>
      <c r="H826" s="227" t="s">
        <v>258</v>
      </c>
      <c r="I826" s="228" t="s">
        <v>259</v>
      </c>
    </row>
    <row r="827" spans="1:9" ht="13">
      <c r="A827" s="164" t="s">
        <v>1282</v>
      </c>
      <c r="B827" s="2" t="s">
        <v>1280</v>
      </c>
      <c r="C827" s="3">
        <v>5.61</v>
      </c>
      <c r="D827" s="152">
        <v>0.96299999999999997</v>
      </c>
      <c r="E827" s="100">
        <v>1.0249999999999999</v>
      </c>
      <c r="F827" s="127">
        <v>2.4</v>
      </c>
      <c r="G827" s="74">
        <v>0.8</v>
      </c>
      <c r="H827" s="227" t="s">
        <v>258</v>
      </c>
      <c r="I827" s="228" t="s">
        <v>262</v>
      </c>
    </row>
    <row r="828" spans="1:9" ht="13">
      <c r="A828" s="229" t="s">
        <v>1283</v>
      </c>
      <c r="B828" s="230" t="s">
        <v>1280</v>
      </c>
      <c r="C828" s="231">
        <v>8.85</v>
      </c>
      <c r="D828" s="232">
        <v>1.6780999999999999</v>
      </c>
      <c r="E828" s="233">
        <v>1.0249999999999999</v>
      </c>
      <c r="F828" s="234">
        <v>2.4</v>
      </c>
      <c r="G828" s="235">
        <v>0.8</v>
      </c>
      <c r="H828" s="236" t="s">
        <v>258</v>
      </c>
      <c r="I828" s="237" t="s">
        <v>262</v>
      </c>
    </row>
    <row r="829" spans="1:9" ht="13">
      <c r="A829" s="164" t="s">
        <v>1284</v>
      </c>
      <c r="B829" s="2" t="s">
        <v>1285</v>
      </c>
      <c r="C829" s="3">
        <v>2.67</v>
      </c>
      <c r="D829" s="152">
        <v>0.42899999999999999</v>
      </c>
      <c r="E829" s="100">
        <v>1.0249999999999999</v>
      </c>
      <c r="F829" s="127">
        <v>1.25</v>
      </c>
      <c r="G829" s="74">
        <v>0.8</v>
      </c>
      <c r="H829" s="225" t="s">
        <v>258</v>
      </c>
      <c r="I829" s="226" t="s">
        <v>259</v>
      </c>
    </row>
    <row r="830" spans="1:9" ht="13">
      <c r="A830" s="164" t="s">
        <v>1286</v>
      </c>
      <c r="B830" s="2" t="s">
        <v>1285</v>
      </c>
      <c r="C830" s="3">
        <v>3.71</v>
      </c>
      <c r="D830" s="152">
        <v>0.5806</v>
      </c>
      <c r="E830" s="100">
        <v>1.0249999999999999</v>
      </c>
      <c r="F830" s="127">
        <v>1.25</v>
      </c>
      <c r="G830" s="74">
        <v>0.8</v>
      </c>
      <c r="H830" s="227" t="s">
        <v>258</v>
      </c>
      <c r="I830" s="228" t="s">
        <v>259</v>
      </c>
    </row>
    <row r="831" spans="1:9" ht="13">
      <c r="A831" s="164" t="s">
        <v>1287</v>
      </c>
      <c r="B831" s="2" t="s">
        <v>1285</v>
      </c>
      <c r="C831" s="3">
        <v>5.98</v>
      </c>
      <c r="D831" s="152">
        <v>0.9375</v>
      </c>
      <c r="E831" s="100">
        <v>1.0249999999999999</v>
      </c>
      <c r="F831" s="127">
        <v>2.4</v>
      </c>
      <c r="G831" s="74">
        <v>0.8</v>
      </c>
      <c r="H831" s="227" t="s">
        <v>258</v>
      </c>
      <c r="I831" s="228" t="s">
        <v>262</v>
      </c>
    </row>
    <row r="832" spans="1:9" ht="13">
      <c r="A832" s="229" t="s">
        <v>1288</v>
      </c>
      <c r="B832" s="230" t="s">
        <v>1285</v>
      </c>
      <c r="C832" s="231">
        <v>9.73</v>
      </c>
      <c r="D832" s="232">
        <v>1.8244</v>
      </c>
      <c r="E832" s="233">
        <v>1.0249999999999999</v>
      </c>
      <c r="F832" s="234">
        <v>2.4</v>
      </c>
      <c r="G832" s="235">
        <v>0.8</v>
      </c>
      <c r="H832" s="236" t="s">
        <v>258</v>
      </c>
      <c r="I832" s="237" t="s">
        <v>262</v>
      </c>
    </row>
    <row r="833" spans="1:9" ht="13">
      <c r="A833" s="164" t="s">
        <v>1289</v>
      </c>
      <c r="B833" s="2" t="s">
        <v>1290</v>
      </c>
      <c r="C833" s="3">
        <v>2.4</v>
      </c>
      <c r="D833" s="152">
        <v>0.45200000000000001</v>
      </c>
      <c r="E833" s="100">
        <v>1.0249999999999999</v>
      </c>
      <c r="F833" s="127">
        <v>1.25</v>
      </c>
      <c r="G833" s="74">
        <v>0.8</v>
      </c>
      <c r="H833" s="225" t="s">
        <v>258</v>
      </c>
      <c r="I833" s="226" t="s">
        <v>259</v>
      </c>
    </row>
    <row r="834" spans="1:9" ht="13">
      <c r="A834" s="164" t="s">
        <v>1291</v>
      </c>
      <c r="B834" s="2" t="s">
        <v>1290</v>
      </c>
      <c r="C834" s="3">
        <v>3.23</v>
      </c>
      <c r="D834" s="152">
        <v>0.60960000000000003</v>
      </c>
      <c r="E834" s="100">
        <v>1.0249999999999999</v>
      </c>
      <c r="F834" s="127">
        <v>1.25</v>
      </c>
      <c r="G834" s="74">
        <v>0.8</v>
      </c>
      <c r="H834" s="227" t="s">
        <v>258</v>
      </c>
      <c r="I834" s="228" t="s">
        <v>259</v>
      </c>
    </row>
    <row r="835" spans="1:9" ht="13">
      <c r="A835" s="164" t="s">
        <v>1292</v>
      </c>
      <c r="B835" s="2" t="s">
        <v>1290</v>
      </c>
      <c r="C835" s="3">
        <v>5.01</v>
      </c>
      <c r="D835" s="152">
        <v>0.90259999999999996</v>
      </c>
      <c r="E835" s="100">
        <v>1.0249999999999999</v>
      </c>
      <c r="F835" s="127">
        <v>2.4</v>
      </c>
      <c r="G835" s="74">
        <v>0.8</v>
      </c>
      <c r="H835" s="227" t="s">
        <v>258</v>
      </c>
      <c r="I835" s="228" t="s">
        <v>262</v>
      </c>
    </row>
    <row r="836" spans="1:9" ht="13">
      <c r="A836" s="229" t="s">
        <v>1293</v>
      </c>
      <c r="B836" s="230" t="s">
        <v>1290</v>
      </c>
      <c r="C836" s="231">
        <v>8.49</v>
      </c>
      <c r="D836" s="232">
        <v>1.7022999999999999</v>
      </c>
      <c r="E836" s="233">
        <v>1.0249999999999999</v>
      </c>
      <c r="F836" s="234">
        <v>2.4</v>
      </c>
      <c r="G836" s="235">
        <v>0.8</v>
      </c>
      <c r="H836" s="236" t="s">
        <v>258</v>
      </c>
      <c r="I836" s="237" t="s">
        <v>262</v>
      </c>
    </row>
    <row r="837" spans="1:9" ht="13">
      <c r="A837" s="164" t="s">
        <v>1294</v>
      </c>
      <c r="B837" s="2" t="s">
        <v>1295</v>
      </c>
      <c r="C837" s="3">
        <v>1.66</v>
      </c>
      <c r="D837" s="152">
        <v>1.1523000000000001</v>
      </c>
      <c r="E837" s="100">
        <v>1.0249999999999999</v>
      </c>
      <c r="F837" s="127">
        <v>1.25</v>
      </c>
      <c r="G837" s="74">
        <v>0.8</v>
      </c>
      <c r="H837" s="225" t="s">
        <v>258</v>
      </c>
      <c r="I837" s="226" t="s">
        <v>259</v>
      </c>
    </row>
    <row r="838" spans="1:9" ht="13">
      <c r="A838" s="164" t="s">
        <v>1296</v>
      </c>
      <c r="B838" s="2" t="s">
        <v>1295</v>
      </c>
      <c r="C838" s="3">
        <v>2.27</v>
      </c>
      <c r="D838" s="152">
        <v>1.2923</v>
      </c>
      <c r="E838" s="100">
        <v>1.0249999999999999</v>
      </c>
      <c r="F838" s="127">
        <v>1.25</v>
      </c>
      <c r="G838" s="74">
        <v>0.8</v>
      </c>
      <c r="H838" s="227" t="s">
        <v>258</v>
      </c>
      <c r="I838" s="228" t="s">
        <v>259</v>
      </c>
    </row>
    <row r="839" spans="1:9" ht="13">
      <c r="A839" s="164" t="s">
        <v>1297</v>
      </c>
      <c r="B839" s="2" t="s">
        <v>1295</v>
      </c>
      <c r="C839" s="3">
        <v>6.88</v>
      </c>
      <c r="D839" s="152">
        <v>2.0508000000000002</v>
      </c>
      <c r="E839" s="100">
        <v>1.0249999999999999</v>
      </c>
      <c r="F839" s="127">
        <v>2.4</v>
      </c>
      <c r="G839" s="74">
        <v>0.8</v>
      </c>
      <c r="H839" s="227" t="s">
        <v>258</v>
      </c>
      <c r="I839" s="228" t="s">
        <v>262</v>
      </c>
    </row>
    <row r="840" spans="1:9" ht="13">
      <c r="A840" s="229" t="s">
        <v>1298</v>
      </c>
      <c r="B840" s="230" t="s">
        <v>1295</v>
      </c>
      <c r="C840" s="231">
        <v>13.54</v>
      </c>
      <c r="D840" s="232">
        <v>4.5540000000000003</v>
      </c>
      <c r="E840" s="233">
        <v>1.0249999999999999</v>
      </c>
      <c r="F840" s="234">
        <v>2.4</v>
      </c>
      <c r="G840" s="235">
        <v>0.8</v>
      </c>
      <c r="H840" s="236" t="s">
        <v>258</v>
      </c>
      <c r="I840" s="237" t="s">
        <v>262</v>
      </c>
    </row>
    <row r="841" spans="1:9" ht="13">
      <c r="A841" s="164" t="s">
        <v>1299</v>
      </c>
      <c r="B841" s="2" t="s">
        <v>1300</v>
      </c>
      <c r="C841" s="3">
        <v>2.04</v>
      </c>
      <c r="D841" s="152">
        <v>0.71519999999999995</v>
      </c>
      <c r="E841" s="100">
        <v>1.0249999999999999</v>
      </c>
      <c r="F841" s="127">
        <v>1.25</v>
      </c>
      <c r="G841" s="74">
        <v>0.8</v>
      </c>
      <c r="H841" s="225" t="s">
        <v>258</v>
      </c>
      <c r="I841" s="226" t="s">
        <v>259</v>
      </c>
    </row>
    <row r="842" spans="1:9" ht="13">
      <c r="A842" s="164" t="s">
        <v>1301</v>
      </c>
      <c r="B842" s="2" t="s">
        <v>1300</v>
      </c>
      <c r="C842" s="3">
        <v>3.06</v>
      </c>
      <c r="D842" s="152">
        <v>0.8337</v>
      </c>
      <c r="E842" s="100">
        <v>1.0249999999999999</v>
      </c>
      <c r="F842" s="127">
        <v>1.25</v>
      </c>
      <c r="G842" s="74">
        <v>0.8</v>
      </c>
      <c r="H842" s="227" t="s">
        <v>258</v>
      </c>
      <c r="I842" s="228" t="s">
        <v>259</v>
      </c>
    </row>
    <row r="843" spans="1:9" ht="13">
      <c r="A843" s="164" t="s">
        <v>1302</v>
      </c>
      <c r="B843" s="2" t="s">
        <v>1300</v>
      </c>
      <c r="C843" s="3">
        <v>7.26</v>
      </c>
      <c r="D843" s="152">
        <v>1.6935</v>
      </c>
      <c r="E843" s="100">
        <v>1.0249999999999999</v>
      </c>
      <c r="F843" s="127">
        <v>2.4</v>
      </c>
      <c r="G843" s="74">
        <v>0.8</v>
      </c>
      <c r="H843" s="227" t="s">
        <v>258</v>
      </c>
      <c r="I843" s="228" t="s">
        <v>262</v>
      </c>
    </row>
    <row r="844" spans="1:9" ht="13">
      <c r="A844" s="229" t="s">
        <v>1303</v>
      </c>
      <c r="B844" s="230" t="s">
        <v>1300</v>
      </c>
      <c r="C844" s="231">
        <v>12.76</v>
      </c>
      <c r="D844" s="232">
        <v>3.1791999999999998</v>
      </c>
      <c r="E844" s="233">
        <v>1.0249999999999999</v>
      </c>
      <c r="F844" s="234">
        <v>2.4</v>
      </c>
      <c r="G844" s="235">
        <v>0.8</v>
      </c>
      <c r="H844" s="236" t="s">
        <v>258</v>
      </c>
      <c r="I844" s="237" t="s">
        <v>262</v>
      </c>
    </row>
    <row r="845" spans="1:9" ht="13">
      <c r="A845" s="164" t="s">
        <v>1304</v>
      </c>
      <c r="B845" s="2" t="s">
        <v>1305</v>
      </c>
      <c r="C845" s="3">
        <v>2.08</v>
      </c>
      <c r="D845" s="152">
        <v>1.0111000000000001</v>
      </c>
      <c r="E845" s="100">
        <v>1.0249999999999999</v>
      </c>
      <c r="F845" s="127">
        <v>1.25</v>
      </c>
      <c r="G845" s="74">
        <v>0.8</v>
      </c>
      <c r="H845" s="225" t="s">
        <v>258</v>
      </c>
      <c r="I845" s="226" t="s">
        <v>259</v>
      </c>
    </row>
    <row r="846" spans="1:9" ht="13">
      <c r="A846" s="164" t="s">
        <v>1306</v>
      </c>
      <c r="B846" s="2" t="s">
        <v>1305</v>
      </c>
      <c r="C846" s="3">
        <v>4.62</v>
      </c>
      <c r="D846" s="152">
        <v>1.3317000000000001</v>
      </c>
      <c r="E846" s="100">
        <v>1.0249999999999999</v>
      </c>
      <c r="F846" s="127">
        <v>1.25</v>
      </c>
      <c r="G846" s="74">
        <v>0.8</v>
      </c>
      <c r="H846" s="227" t="s">
        <v>258</v>
      </c>
      <c r="I846" s="228" t="s">
        <v>259</v>
      </c>
    </row>
    <row r="847" spans="1:9" ht="13">
      <c r="A847" s="164" t="s">
        <v>1307</v>
      </c>
      <c r="B847" s="2" t="s">
        <v>1305</v>
      </c>
      <c r="C847" s="3">
        <v>8.93</v>
      </c>
      <c r="D847" s="152">
        <v>1.9551000000000001</v>
      </c>
      <c r="E847" s="100">
        <v>1.0249999999999999</v>
      </c>
      <c r="F847" s="127">
        <v>2.4</v>
      </c>
      <c r="G847" s="74">
        <v>0.8</v>
      </c>
      <c r="H847" s="227" t="s">
        <v>258</v>
      </c>
      <c r="I847" s="228" t="s">
        <v>262</v>
      </c>
    </row>
    <row r="848" spans="1:9" ht="13">
      <c r="A848" s="229" t="s">
        <v>1308</v>
      </c>
      <c r="B848" s="230" t="s">
        <v>1305</v>
      </c>
      <c r="C848" s="231">
        <v>15.36</v>
      </c>
      <c r="D848" s="232">
        <v>3.5213999999999999</v>
      </c>
      <c r="E848" s="233">
        <v>1.0249999999999999</v>
      </c>
      <c r="F848" s="234">
        <v>2.4</v>
      </c>
      <c r="G848" s="235">
        <v>0.8</v>
      </c>
      <c r="H848" s="236" t="s">
        <v>258</v>
      </c>
      <c r="I848" s="237" t="s">
        <v>262</v>
      </c>
    </row>
    <row r="849" spans="1:9" ht="13">
      <c r="A849" s="164" t="s">
        <v>1309</v>
      </c>
      <c r="B849" s="2" t="s">
        <v>1310</v>
      </c>
      <c r="C849" s="3">
        <v>1.57</v>
      </c>
      <c r="D849" s="152">
        <v>1.1158999999999999</v>
      </c>
      <c r="E849" s="100">
        <v>1.0249999999999999</v>
      </c>
      <c r="F849" s="127">
        <v>1.25</v>
      </c>
      <c r="G849" s="74">
        <v>0.8</v>
      </c>
      <c r="H849" s="225" t="s">
        <v>258</v>
      </c>
      <c r="I849" s="226" t="s">
        <v>259</v>
      </c>
    </row>
    <row r="850" spans="1:9" ht="13">
      <c r="A850" s="164" t="s">
        <v>1311</v>
      </c>
      <c r="B850" s="2" t="s">
        <v>1310</v>
      </c>
      <c r="C850" s="3">
        <v>1.57</v>
      </c>
      <c r="D850" s="152">
        <v>1.2577</v>
      </c>
      <c r="E850" s="100">
        <v>1.0249999999999999</v>
      </c>
      <c r="F850" s="127">
        <v>1.25</v>
      </c>
      <c r="G850" s="74">
        <v>0.8</v>
      </c>
      <c r="H850" s="227" t="s">
        <v>258</v>
      </c>
      <c r="I850" s="228" t="s">
        <v>259</v>
      </c>
    </row>
    <row r="851" spans="1:9" ht="13">
      <c r="A851" s="164" t="s">
        <v>1312</v>
      </c>
      <c r="B851" s="2" t="s">
        <v>1310</v>
      </c>
      <c r="C851" s="3">
        <v>3.39</v>
      </c>
      <c r="D851" s="152">
        <v>1.5262</v>
      </c>
      <c r="E851" s="100">
        <v>1.0249999999999999</v>
      </c>
      <c r="F851" s="127">
        <v>2.4</v>
      </c>
      <c r="G851" s="74">
        <v>0.8</v>
      </c>
      <c r="H851" s="227" t="s">
        <v>258</v>
      </c>
      <c r="I851" s="228" t="s">
        <v>262</v>
      </c>
    </row>
    <row r="852" spans="1:9" ht="13">
      <c r="A852" s="229" t="s">
        <v>1313</v>
      </c>
      <c r="B852" s="230" t="s">
        <v>1310</v>
      </c>
      <c r="C852" s="231">
        <v>15.79</v>
      </c>
      <c r="D852" s="232">
        <v>3.8551000000000002</v>
      </c>
      <c r="E852" s="233">
        <v>1.0249999999999999</v>
      </c>
      <c r="F852" s="234">
        <v>2.4</v>
      </c>
      <c r="G852" s="235">
        <v>0.8</v>
      </c>
      <c r="H852" s="236" t="s">
        <v>258</v>
      </c>
      <c r="I852" s="237" t="s">
        <v>262</v>
      </c>
    </row>
    <row r="853" spans="1:9" ht="13">
      <c r="A853" s="164" t="s">
        <v>1314</v>
      </c>
      <c r="B853" s="2" t="s">
        <v>1315</v>
      </c>
      <c r="C853" s="3">
        <v>2.52</v>
      </c>
      <c r="D853" s="152">
        <v>0.60729999999999995</v>
      </c>
      <c r="E853" s="100">
        <v>1.0249999999999999</v>
      </c>
      <c r="F853" s="127">
        <v>1.25</v>
      </c>
      <c r="G853" s="74">
        <v>0.8</v>
      </c>
      <c r="H853" s="225" t="s">
        <v>258</v>
      </c>
      <c r="I853" s="226" t="s">
        <v>259</v>
      </c>
    </row>
    <row r="854" spans="1:9" ht="13">
      <c r="A854" s="164" t="s">
        <v>1316</v>
      </c>
      <c r="B854" s="2" t="s">
        <v>1315</v>
      </c>
      <c r="C854" s="3">
        <v>4.25</v>
      </c>
      <c r="D854" s="152">
        <v>0.75109999999999999</v>
      </c>
      <c r="E854" s="100">
        <v>1.0249999999999999</v>
      </c>
      <c r="F854" s="127">
        <v>1.25</v>
      </c>
      <c r="G854" s="74">
        <v>0.8</v>
      </c>
      <c r="H854" s="227" t="s">
        <v>258</v>
      </c>
      <c r="I854" s="228" t="s">
        <v>259</v>
      </c>
    </row>
    <row r="855" spans="1:9" ht="13">
      <c r="A855" s="164" t="s">
        <v>1317</v>
      </c>
      <c r="B855" s="2" t="s">
        <v>1315</v>
      </c>
      <c r="C855" s="3">
        <v>6.6</v>
      </c>
      <c r="D855" s="152">
        <v>1.0811999999999999</v>
      </c>
      <c r="E855" s="100">
        <v>1.0249999999999999</v>
      </c>
      <c r="F855" s="127">
        <v>2.4</v>
      </c>
      <c r="G855" s="74">
        <v>0.8</v>
      </c>
      <c r="H855" s="227" t="s">
        <v>258</v>
      </c>
      <c r="I855" s="228" t="s">
        <v>262</v>
      </c>
    </row>
    <row r="856" spans="1:9" ht="13">
      <c r="A856" s="229" t="s">
        <v>1318</v>
      </c>
      <c r="B856" s="230" t="s">
        <v>1315</v>
      </c>
      <c r="C856" s="231">
        <v>9.6199999999999992</v>
      </c>
      <c r="D856" s="232">
        <v>1.9064000000000001</v>
      </c>
      <c r="E856" s="233">
        <v>1.0249999999999999</v>
      </c>
      <c r="F856" s="234">
        <v>2.4</v>
      </c>
      <c r="G856" s="235">
        <v>0.8</v>
      </c>
      <c r="H856" s="236" t="s">
        <v>258</v>
      </c>
      <c r="I856" s="237" t="s">
        <v>262</v>
      </c>
    </row>
    <row r="857" spans="1:9" ht="13">
      <c r="A857" s="164" t="s">
        <v>1319</v>
      </c>
      <c r="B857" s="2" t="s">
        <v>1320</v>
      </c>
      <c r="C857" s="3">
        <v>2.7</v>
      </c>
      <c r="D857" s="152">
        <v>0.47070000000000001</v>
      </c>
      <c r="E857" s="100">
        <v>1.0249999999999999</v>
      </c>
      <c r="F857" s="127">
        <v>1.25</v>
      </c>
      <c r="G857" s="74">
        <v>0.8</v>
      </c>
      <c r="H857" s="225" t="s">
        <v>258</v>
      </c>
      <c r="I857" s="226" t="s">
        <v>259</v>
      </c>
    </row>
    <row r="858" spans="1:9" ht="13">
      <c r="A858" s="164" t="s">
        <v>1321</v>
      </c>
      <c r="B858" s="2" t="s">
        <v>1320</v>
      </c>
      <c r="C858" s="3">
        <v>3.63</v>
      </c>
      <c r="D858" s="152">
        <v>0.61160000000000003</v>
      </c>
      <c r="E858" s="100">
        <v>1.0249999999999999</v>
      </c>
      <c r="F858" s="127">
        <v>1.25</v>
      </c>
      <c r="G858" s="74">
        <v>0.8</v>
      </c>
      <c r="H858" s="227" t="s">
        <v>258</v>
      </c>
      <c r="I858" s="228" t="s">
        <v>259</v>
      </c>
    </row>
    <row r="859" spans="1:9" ht="13">
      <c r="A859" s="164" t="s">
        <v>1322</v>
      </c>
      <c r="B859" s="2" t="s">
        <v>1320</v>
      </c>
      <c r="C859" s="3">
        <v>5.64</v>
      </c>
      <c r="D859" s="152">
        <v>0.89600000000000002</v>
      </c>
      <c r="E859" s="100">
        <v>1.0249999999999999</v>
      </c>
      <c r="F859" s="127">
        <v>2.4</v>
      </c>
      <c r="G859" s="74">
        <v>0.8</v>
      </c>
      <c r="H859" s="227" t="s">
        <v>258</v>
      </c>
      <c r="I859" s="228" t="s">
        <v>262</v>
      </c>
    </row>
    <row r="860" spans="1:9" ht="13">
      <c r="A860" s="229" t="s">
        <v>1323</v>
      </c>
      <c r="B860" s="230" t="s">
        <v>1320</v>
      </c>
      <c r="C860" s="231">
        <v>9.57</v>
      </c>
      <c r="D860" s="232">
        <v>1.7650999999999999</v>
      </c>
      <c r="E860" s="233">
        <v>1.0249999999999999</v>
      </c>
      <c r="F860" s="234">
        <v>2.4</v>
      </c>
      <c r="G860" s="235">
        <v>0.8</v>
      </c>
      <c r="H860" s="236" t="s">
        <v>258</v>
      </c>
      <c r="I860" s="237" t="s">
        <v>262</v>
      </c>
    </row>
    <row r="861" spans="1:9" ht="13">
      <c r="A861" s="164" t="s">
        <v>1324</v>
      </c>
      <c r="B861" s="2" t="s">
        <v>1325</v>
      </c>
      <c r="C861" s="3">
        <v>2.5299999999999998</v>
      </c>
      <c r="D861" s="152">
        <v>1.2314000000000001</v>
      </c>
      <c r="E861" s="100">
        <v>1.0249999999999999</v>
      </c>
      <c r="F861" s="127">
        <v>1.25</v>
      </c>
      <c r="G861" s="74">
        <v>0.8</v>
      </c>
      <c r="H861" s="225" t="s">
        <v>258</v>
      </c>
      <c r="I861" s="226" t="s">
        <v>259</v>
      </c>
    </row>
    <row r="862" spans="1:9" ht="13">
      <c r="A862" s="164" t="s">
        <v>1326</v>
      </c>
      <c r="B862" s="2" t="s">
        <v>1325</v>
      </c>
      <c r="C862" s="3">
        <v>3.85</v>
      </c>
      <c r="D862" s="152">
        <v>1.5622</v>
      </c>
      <c r="E862" s="100">
        <v>1.0249999999999999</v>
      </c>
      <c r="F862" s="127">
        <v>1.25</v>
      </c>
      <c r="G862" s="74">
        <v>0.8</v>
      </c>
      <c r="H862" s="227" t="s">
        <v>258</v>
      </c>
      <c r="I862" s="228" t="s">
        <v>259</v>
      </c>
    </row>
    <row r="863" spans="1:9" ht="13">
      <c r="A863" s="164" t="s">
        <v>1327</v>
      </c>
      <c r="B863" s="2" t="s">
        <v>1325</v>
      </c>
      <c r="C863" s="3">
        <v>7.98</v>
      </c>
      <c r="D863" s="152">
        <v>2.3639000000000001</v>
      </c>
      <c r="E863" s="100">
        <v>1.0249999999999999</v>
      </c>
      <c r="F863" s="127">
        <v>2.4</v>
      </c>
      <c r="G863" s="74">
        <v>0.8</v>
      </c>
      <c r="H863" s="227" t="s">
        <v>258</v>
      </c>
      <c r="I863" s="228" t="s">
        <v>262</v>
      </c>
    </row>
    <row r="864" spans="1:9" ht="13">
      <c r="A864" s="229" t="s">
        <v>1328</v>
      </c>
      <c r="B864" s="230" t="s">
        <v>1325</v>
      </c>
      <c r="C864" s="231">
        <v>15.48</v>
      </c>
      <c r="D864" s="232">
        <v>4.8666</v>
      </c>
      <c r="E864" s="233">
        <v>1.0249999999999999</v>
      </c>
      <c r="F864" s="234">
        <v>2.4</v>
      </c>
      <c r="G864" s="235">
        <v>0.8</v>
      </c>
      <c r="H864" s="236" t="s">
        <v>258</v>
      </c>
      <c r="I864" s="237" t="s">
        <v>262</v>
      </c>
    </row>
    <row r="865" spans="1:9" ht="13">
      <c r="A865" s="164" t="s">
        <v>1329</v>
      </c>
      <c r="B865" s="2" t="s">
        <v>1330</v>
      </c>
      <c r="C865" s="3">
        <v>3.48</v>
      </c>
      <c r="D865" s="152">
        <v>1.2665999999999999</v>
      </c>
      <c r="E865" s="100">
        <v>1.0249999999999999</v>
      </c>
      <c r="F865" s="127">
        <v>1.25</v>
      </c>
      <c r="G865" s="74">
        <v>0.8</v>
      </c>
      <c r="H865" s="225" t="s">
        <v>258</v>
      </c>
      <c r="I865" s="226" t="s">
        <v>259</v>
      </c>
    </row>
    <row r="866" spans="1:9" ht="13">
      <c r="A866" s="164" t="s">
        <v>1331</v>
      </c>
      <c r="B866" s="2" t="s">
        <v>1330</v>
      </c>
      <c r="C866" s="3">
        <v>4.74</v>
      </c>
      <c r="D866" s="152">
        <v>1.5153000000000001</v>
      </c>
      <c r="E866" s="100">
        <v>1.0249999999999999</v>
      </c>
      <c r="F866" s="127">
        <v>1.25</v>
      </c>
      <c r="G866" s="74">
        <v>0.8</v>
      </c>
      <c r="H866" s="227" t="s">
        <v>258</v>
      </c>
      <c r="I866" s="228" t="s">
        <v>259</v>
      </c>
    </row>
    <row r="867" spans="1:9" ht="13">
      <c r="A867" s="164" t="s">
        <v>1332</v>
      </c>
      <c r="B867" s="2" t="s">
        <v>1330</v>
      </c>
      <c r="C867" s="3">
        <v>8.35</v>
      </c>
      <c r="D867" s="152">
        <v>2.3919000000000001</v>
      </c>
      <c r="E867" s="100">
        <v>1.0249999999999999</v>
      </c>
      <c r="F867" s="127">
        <v>2.4</v>
      </c>
      <c r="G867" s="74">
        <v>0.8</v>
      </c>
      <c r="H867" s="227" t="s">
        <v>258</v>
      </c>
      <c r="I867" s="228" t="s">
        <v>262</v>
      </c>
    </row>
    <row r="868" spans="1:9" ht="13">
      <c r="A868" s="229" t="s">
        <v>1333</v>
      </c>
      <c r="B868" s="230" t="s">
        <v>1330</v>
      </c>
      <c r="C868" s="231">
        <v>14.9</v>
      </c>
      <c r="D868" s="232">
        <v>4.3902999999999999</v>
      </c>
      <c r="E868" s="233">
        <v>1.0249999999999999</v>
      </c>
      <c r="F868" s="234">
        <v>2.4</v>
      </c>
      <c r="G868" s="235">
        <v>0.8</v>
      </c>
      <c r="H868" s="236" t="s">
        <v>258</v>
      </c>
      <c r="I868" s="237" t="s">
        <v>262</v>
      </c>
    </row>
    <row r="869" spans="1:9" ht="13">
      <c r="A869" s="164" t="s">
        <v>1334</v>
      </c>
      <c r="B869" s="2" t="s">
        <v>1335</v>
      </c>
      <c r="C869" s="3">
        <v>2.2200000000000002</v>
      </c>
      <c r="D869" s="152">
        <v>1.1638999999999999</v>
      </c>
      <c r="E869" s="100">
        <v>1.0249999999999999</v>
      </c>
      <c r="F869" s="127">
        <v>1.25</v>
      </c>
      <c r="G869" s="74">
        <v>0.8</v>
      </c>
      <c r="H869" s="225" t="s">
        <v>258</v>
      </c>
      <c r="I869" s="226" t="s">
        <v>259</v>
      </c>
    </row>
    <row r="870" spans="1:9" ht="13">
      <c r="A870" s="164" t="s">
        <v>1336</v>
      </c>
      <c r="B870" s="2" t="s">
        <v>1335</v>
      </c>
      <c r="C870" s="3">
        <v>3.3</v>
      </c>
      <c r="D870" s="152">
        <v>1.3505</v>
      </c>
      <c r="E870" s="100">
        <v>1.0249999999999999</v>
      </c>
      <c r="F870" s="127">
        <v>1.25</v>
      </c>
      <c r="G870" s="74">
        <v>0.8</v>
      </c>
      <c r="H870" s="227" t="s">
        <v>258</v>
      </c>
      <c r="I870" s="228" t="s">
        <v>259</v>
      </c>
    </row>
    <row r="871" spans="1:9" ht="13">
      <c r="A871" s="164" t="s">
        <v>1337</v>
      </c>
      <c r="B871" s="2" t="s">
        <v>1335</v>
      </c>
      <c r="C871" s="3">
        <v>7.62</v>
      </c>
      <c r="D871" s="152">
        <v>2.2810999999999999</v>
      </c>
      <c r="E871" s="100">
        <v>1.0249999999999999</v>
      </c>
      <c r="F871" s="127">
        <v>2.4</v>
      </c>
      <c r="G871" s="74">
        <v>0.8</v>
      </c>
      <c r="H871" s="227" t="s">
        <v>258</v>
      </c>
      <c r="I871" s="228" t="s">
        <v>262</v>
      </c>
    </row>
    <row r="872" spans="1:9" ht="13">
      <c r="A872" s="229" t="s">
        <v>1338</v>
      </c>
      <c r="B872" s="230" t="s">
        <v>1335</v>
      </c>
      <c r="C872" s="231">
        <v>13.39</v>
      </c>
      <c r="D872" s="232">
        <v>3.8771</v>
      </c>
      <c r="E872" s="233">
        <v>1.0249999999999999</v>
      </c>
      <c r="F872" s="234">
        <v>2.4</v>
      </c>
      <c r="G872" s="235">
        <v>0.8</v>
      </c>
      <c r="H872" s="236" t="s">
        <v>258</v>
      </c>
      <c r="I872" s="237" t="s">
        <v>262</v>
      </c>
    </row>
    <row r="873" spans="1:9" ht="13">
      <c r="A873" s="164" t="s">
        <v>1339</v>
      </c>
      <c r="B873" s="2" t="s">
        <v>1340</v>
      </c>
      <c r="C873" s="3">
        <v>1.99</v>
      </c>
      <c r="D873" s="152">
        <v>0.85740000000000005</v>
      </c>
      <c r="E873" s="100">
        <v>1.0249999999999999</v>
      </c>
      <c r="F873" s="127">
        <v>1.25</v>
      </c>
      <c r="G873" s="74">
        <v>0.8</v>
      </c>
      <c r="H873" s="225" t="s">
        <v>258</v>
      </c>
      <c r="I873" s="226" t="s">
        <v>259</v>
      </c>
    </row>
    <row r="874" spans="1:9" ht="13">
      <c r="A874" s="164" t="s">
        <v>1341</v>
      </c>
      <c r="B874" s="2" t="s">
        <v>1340</v>
      </c>
      <c r="C874" s="3">
        <v>2.69</v>
      </c>
      <c r="D874" s="152">
        <v>1.0203</v>
      </c>
      <c r="E874" s="100">
        <v>1.0249999999999999</v>
      </c>
      <c r="F874" s="127">
        <v>1.25</v>
      </c>
      <c r="G874" s="74">
        <v>0.8</v>
      </c>
      <c r="H874" s="227" t="s">
        <v>258</v>
      </c>
      <c r="I874" s="228" t="s">
        <v>259</v>
      </c>
    </row>
    <row r="875" spans="1:9" ht="13">
      <c r="A875" s="164" t="s">
        <v>1342</v>
      </c>
      <c r="B875" s="2" t="s">
        <v>1340</v>
      </c>
      <c r="C875" s="3">
        <v>5.88</v>
      </c>
      <c r="D875" s="152">
        <v>1.7456</v>
      </c>
      <c r="E875" s="100">
        <v>1.0249999999999999</v>
      </c>
      <c r="F875" s="127">
        <v>2.4</v>
      </c>
      <c r="G875" s="74">
        <v>0.8</v>
      </c>
      <c r="H875" s="227" t="s">
        <v>258</v>
      </c>
      <c r="I875" s="228" t="s">
        <v>262</v>
      </c>
    </row>
    <row r="876" spans="1:9" ht="13">
      <c r="A876" s="229" t="s">
        <v>1343</v>
      </c>
      <c r="B876" s="230" t="s">
        <v>1340</v>
      </c>
      <c r="C876" s="231">
        <v>11.36</v>
      </c>
      <c r="D876" s="232">
        <v>3.2160000000000002</v>
      </c>
      <c r="E876" s="233">
        <v>1.0249999999999999</v>
      </c>
      <c r="F876" s="234">
        <v>2.4</v>
      </c>
      <c r="G876" s="235">
        <v>0.8</v>
      </c>
      <c r="H876" s="236" t="s">
        <v>258</v>
      </c>
      <c r="I876" s="237" t="s">
        <v>262</v>
      </c>
    </row>
    <row r="877" spans="1:9" ht="13">
      <c r="A877" s="164" t="s">
        <v>1344</v>
      </c>
      <c r="B877" s="2" t="s">
        <v>1345</v>
      </c>
      <c r="C877" s="3">
        <v>1.56</v>
      </c>
      <c r="D877" s="152">
        <v>0.72</v>
      </c>
      <c r="E877" s="100">
        <v>1.0249999999999999</v>
      </c>
      <c r="F877" s="127">
        <v>1.25</v>
      </c>
      <c r="G877" s="74">
        <v>0.8</v>
      </c>
      <c r="H877" s="225" t="s">
        <v>258</v>
      </c>
      <c r="I877" s="226" t="s">
        <v>259</v>
      </c>
    </row>
    <row r="878" spans="1:9" ht="13">
      <c r="A878" s="164" t="s">
        <v>1346</v>
      </c>
      <c r="B878" s="2" t="s">
        <v>1345</v>
      </c>
      <c r="C878" s="3">
        <v>1.97</v>
      </c>
      <c r="D878" s="152">
        <v>1.1076999999999999</v>
      </c>
      <c r="E878" s="100">
        <v>1.0249999999999999</v>
      </c>
      <c r="F878" s="127">
        <v>1.25</v>
      </c>
      <c r="G878" s="74">
        <v>0.8</v>
      </c>
      <c r="H878" s="227" t="s">
        <v>258</v>
      </c>
      <c r="I878" s="228" t="s">
        <v>259</v>
      </c>
    </row>
    <row r="879" spans="1:9" ht="13">
      <c r="A879" s="164" t="s">
        <v>1347</v>
      </c>
      <c r="B879" s="2" t="s">
        <v>1345</v>
      </c>
      <c r="C879" s="3">
        <v>6.8</v>
      </c>
      <c r="D879" s="152">
        <v>1.9999</v>
      </c>
      <c r="E879" s="100">
        <v>1.0249999999999999</v>
      </c>
      <c r="F879" s="127">
        <v>2.4</v>
      </c>
      <c r="G879" s="74">
        <v>0.8</v>
      </c>
      <c r="H879" s="227" t="s">
        <v>258</v>
      </c>
      <c r="I879" s="228" t="s">
        <v>262</v>
      </c>
    </row>
    <row r="880" spans="1:9" ht="13">
      <c r="A880" s="229" t="s">
        <v>1348</v>
      </c>
      <c r="B880" s="230" t="s">
        <v>1345</v>
      </c>
      <c r="C880" s="231">
        <v>13.3</v>
      </c>
      <c r="D880" s="232">
        <v>3.6372</v>
      </c>
      <c r="E880" s="233">
        <v>1.0249999999999999</v>
      </c>
      <c r="F880" s="234">
        <v>2.4</v>
      </c>
      <c r="G880" s="235">
        <v>0.8</v>
      </c>
      <c r="H880" s="236" t="s">
        <v>258</v>
      </c>
      <c r="I880" s="237" t="s">
        <v>262</v>
      </c>
    </row>
    <row r="881" spans="1:9" ht="13">
      <c r="A881" s="164" t="s">
        <v>1349</v>
      </c>
      <c r="B881" s="2" t="s">
        <v>1350</v>
      </c>
      <c r="C881" s="3">
        <v>2.06</v>
      </c>
      <c r="D881" s="152">
        <v>0.67190000000000005</v>
      </c>
      <c r="E881" s="100">
        <v>1.0249999999999999</v>
      </c>
      <c r="F881" s="127">
        <v>1.25</v>
      </c>
      <c r="G881" s="74">
        <v>0.8</v>
      </c>
      <c r="H881" s="225" t="s">
        <v>258</v>
      </c>
      <c r="I881" s="226" t="s">
        <v>259</v>
      </c>
    </row>
    <row r="882" spans="1:9" ht="13">
      <c r="A882" s="164" t="s">
        <v>1351</v>
      </c>
      <c r="B882" s="2" t="s">
        <v>1350</v>
      </c>
      <c r="C882" s="3">
        <v>3.24</v>
      </c>
      <c r="D882" s="152">
        <v>0.85160000000000002</v>
      </c>
      <c r="E882" s="100">
        <v>1.0249999999999999</v>
      </c>
      <c r="F882" s="127">
        <v>1.25</v>
      </c>
      <c r="G882" s="74">
        <v>0.8</v>
      </c>
      <c r="H882" s="227" t="s">
        <v>258</v>
      </c>
      <c r="I882" s="228" t="s">
        <v>259</v>
      </c>
    </row>
    <row r="883" spans="1:9" ht="13">
      <c r="A883" s="164" t="s">
        <v>1352</v>
      </c>
      <c r="B883" s="2" t="s">
        <v>1350</v>
      </c>
      <c r="C883" s="3">
        <v>7.21</v>
      </c>
      <c r="D883" s="152">
        <v>1.4738</v>
      </c>
      <c r="E883" s="100">
        <v>1.0249999999999999</v>
      </c>
      <c r="F883" s="127">
        <v>2.4</v>
      </c>
      <c r="G883" s="74">
        <v>0.8</v>
      </c>
      <c r="H883" s="227" t="s">
        <v>258</v>
      </c>
      <c r="I883" s="228" t="s">
        <v>262</v>
      </c>
    </row>
    <row r="884" spans="1:9" ht="13">
      <c r="A884" s="229" t="s">
        <v>1353</v>
      </c>
      <c r="B884" s="230" t="s">
        <v>1350</v>
      </c>
      <c r="C884" s="231">
        <v>14.58</v>
      </c>
      <c r="D884" s="232">
        <v>3.5832999999999999</v>
      </c>
      <c r="E884" s="233">
        <v>1.0249999999999999</v>
      </c>
      <c r="F884" s="234">
        <v>2.4</v>
      </c>
      <c r="G884" s="235">
        <v>0.8</v>
      </c>
      <c r="H884" s="236" t="s">
        <v>258</v>
      </c>
      <c r="I884" s="237" t="s">
        <v>262</v>
      </c>
    </row>
    <row r="885" spans="1:9" ht="13">
      <c r="A885" s="164" t="s">
        <v>1354</v>
      </c>
      <c r="B885" s="2" t="s">
        <v>1355</v>
      </c>
      <c r="C885" s="3">
        <v>2.2999999999999998</v>
      </c>
      <c r="D885" s="152">
        <v>0.8276</v>
      </c>
      <c r="E885" s="100">
        <v>1.0249999999999999</v>
      </c>
      <c r="F885" s="127">
        <v>1.25</v>
      </c>
      <c r="G885" s="74">
        <v>0.8</v>
      </c>
      <c r="H885" s="225" t="s">
        <v>258</v>
      </c>
      <c r="I885" s="226" t="s">
        <v>259</v>
      </c>
    </row>
    <row r="886" spans="1:9" ht="13">
      <c r="A886" s="164" t="s">
        <v>1356</v>
      </c>
      <c r="B886" s="2" t="s">
        <v>1355</v>
      </c>
      <c r="C886" s="3">
        <v>4.16</v>
      </c>
      <c r="D886" s="152">
        <v>1.1162000000000001</v>
      </c>
      <c r="E886" s="100">
        <v>1.0249999999999999</v>
      </c>
      <c r="F886" s="127">
        <v>1.25</v>
      </c>
      <c r="G886" s="74">
        <v>0.8</v>
      </c>
      <c r="H886" s="227" t="s">
        <v>258</v>
      </c>
      <c r="I886" s="228" t="s">
        <v>259</v>
      </c>
    </row>
    <row r="887" spans="1:9" ht="13">
      <c r="A887" s="164" t="s">
        <v>1357</v>
      </c>
      <c r="B887" s="2" t="s">
        <v>1355</v>
      </c>
      <c r="C887" s="3">
        <v>8.85</v>
      </c>
      <c r="D887" s="152">
        <v>2.198</v>
      </c>
      <c r="E887" s="100">
        <v>1.0249999999999999</v>
      </c>
      <c r="F887" s="127">
        <v>2.4</v>
      </c>
      <c r="G887" s="74">
        <v>0.8</v>
      </c>
      <c r="H887" s="227" t="s">
        <v>258</v>
      </c>
      <c r="I887" s="228" t="s">
        <v>262</v>
      </c>
    </row>
    <row r="888" spans="1:9" ht="13">
      <c r="A888" s="229" t="s">
        <v>1358</v>
      </c>
      <c r="B888" s="230" t="s">
        <v>1355</v>
      </c>
      <c r="C888" s="231">
        <v>13.96</v>
      </c>
      <c r="D888" s="232">
        <v>3.0701000000000001</v>
      </c>
      <c r="E888" s="233">
        <v>1.0249999999999999</v>
      </c>
      <c r="F888" s="234">
        <v>2.4</v>
      </c>
      <c r="G888" s="235">
        <v>0.8</v>
      </c>
      <c r="H888" s="236" t="s">
        <v>258</v>
      </c>
      <c r="I888" s="237" t="s">
        <v>262</v>
      </c>
    </row>
    <row r="889" spans="1:9" ht="13">
      <c r="A889" s="164" t="s">
        <v>1359</v>
      </c>
      <c r="B889" s="2" t="s">
        <v>1360</v>
      </c>
      <c r="C889" s="3">
        <v>2.11</v>
      </c>
      <c r="D889" s="152">
        <v>0.83760000000000001</v>
      </c>
      <c r="E889" s="100">
        <v>1.0249999999999999</v>
      </c>
      <c r="F889" s="127">
        <v>1.25</v>
      </c>
      <c r="G889" s="74">
        <v>0.8</v>
      </c>
      <c r="H889" s="225" t="s">
        <v>258</v>
      </c>
      <c r="I889" s="226" t="s">
        <v>259</v>
      </c>
    </row>
    <row r="890" spans="1:9" ht="13">
      <c r="A890" s="164" t="s">
        <v>1361</v>
      </c>
      <c r="B890" s="2" t="s">
        <v>1360</v>
      </c>
      <c r="C890" s="3">
        <v>2.87</v>
      </c>
      <c r="D890" s="152">
        <v>1.0425</v>
      </c>
      <c r="E890" s="100">
        <v>1.0249999999999999</v>
      </c>
      <c r="F890" s="127">
        <v>1.25</v>
      </c>
      <c r="G890" s="74">
        <v>0.8</v>
      </c>
      <c r="H890" s="227" t="s">
        <v>258</v>
      </c>
      <c r="I890" s="228" t="s">
        <v>259</v>
      </c>
    </row>
    <row r="891" spans="1:9" ht="13">
      <c r="A891" s="164" t="s">
        <v>1362</v>
      </c>
      <c r="B891" s="2" t="s">
        <v>1360</v>
      </c>
      <c r="C891" s="3">
        <v>5.77</v>
      </c>
      <c r="D891" s="152">
        <v>1.8057000000000001</v>
      </c>
      <c r="E891" s="100">
        <v>1.0249999999999999</v>
      </c>
      <c r="F891" s="127">
        <v>2.4</v>
      </c>
      <c r="G891" s="74">
        <v>0.8</v>
      </c>
      <c r="H891" s="227" t="s">
        <v>258</v>
      </c>
      <c r="I891" s="228" t="s">
        <v>262</v>
      </c>
    </row>
    <row r="892" spans="1:9" ht="13">
      <c r="A892" s="229" t="s">
        <v>1363</v>
      </c>
      <c r="B892" s="230" t="s">
        <v>1360</v>
      </c>
      <c r="C892" s="231">
        <v>12.01</v>
      </c>
      <c r="D892" s="232">
        <v>3.4674999999999998</v>
      </c>
      <c r="E892" s="233">
        <v>1.0249999999999999</v>
      </c>
      <c r="F892" s="234">
        <v>2.4</v>
      </c>
      <c r="G892" s="235">
        <v>0.8</v>
      </c>
      <c r="H892" s="236" t="s">
        <v>258</v>
      </c>
      <c r="I892" s="237" t="s">
        <v>262</v>
      </c>
    </row>
    <row r="893" spans="1:9" ht="13">
      <c r="A893" s="164" t="s">
        <v>1364</v>
      </c>
      <c r="B893" s="2" t="s">
        <v>1365</v>
      </c>
      <c r="C893" s="3">
        <v>2.91</v>
      </c>
      <c r="D893" s="152">
        <v>0.5746</v>
      </c>
      <c r="E893" s="100">
        <v>1.0249999999999999</v>
      </c>
      <c r="F893" s="127">
        <v>1.25</v>
      </c>
      <c r="G893" s="74">
        <v>0.8</v>
      </c>
      <c r="H893" s="225" t="s">
        <v>258</v>
      </c>
      <c r="I893" s="226" t="s">
        <v>259</v>
      </c>
    </row>
    <row r="894" spans="1:9" ht="13">
      <c r="A894" s="164" t="s">
        <v>1366</v>
      </c>
      <c r="B894" s="2" t="s">
        <v>1365</v>
      </c>
      <c r="C894" s="3">
        <v>3.91</v>
      </c>
      <c r="D894" s="152">
        <v>0.74980000000000002</v>
      </c>
      <c r="E894" s="100">
        <v>1.0249999999999999</v>
      </c>
      <c r="F894" s="127">
        <v>1.25</v>
      </c>
      <c r="G894" s="74">
        <v>0.8</v>
      </c>
      <c r="H894" s="227" t="s">
        <v>258</v>
      </c>
      <c r="I894" s="228" t="s">
        <v>259</v>
      </c>
    </row>
    <row r="895" spans="1:9" ht="13">
      <c r="A895" s="164" t="s">
        <v>1367</v>
      </c>
      <c r="B895" s="2" t="s">
        <v>1365</v>
      </c>
      <c r="C895" s="3">
        <v>6.29</v>
      </c>
      <c r="D895" s="152">
        <v>1.1276999999999999</v>
      </c>
      <c r="E895" s="100">
        <v>1.0249999999999999</v>
      </c>
      <c r="F895" s="127">
        <v>2.4</v>
      </c>
      <c r="G895" s="74">
        <v>0.8</v>
      </c>
      <c r="H895" s="227" t="s">
        <v>258</v>
      </c>
      <c r="I895" s="228" t="s">
        <v>262</v>
      </c>
    </row>
    <row r="896" spans="1:9" ht="13">
      <c r="A896" s="229" t="s">
        <v>1368</v>
      </c>
      <c r="B896" s="230" t="s">
        <v>1365</v>
      </c>
      <c r="C896" s="231">
        <v>11.16</v>
      </c>
      <c r="D896" s="232">
        <v>2.0718999999999999</v>
      </c>
      <c r="E896" s="233">
        <v>1.0249999999999999</v>
      </c>
      <c r="F896" s="234">
        <v>2.4</v>
      </c>
      <c r="G896" s="235">
        <v>0.8</v>
      </c>
      <c r="H896" s="236" t="s">
        <v>258</v>
      </c>
      <c r="I896" s="237" t="s">
        <v>262</v>
      </c>
    </row>
    <row r="897" spans="1:9" ht="13">
      <c r="A897" s="164" t="s">
        <v>1369</v>
      </c>
      <c r="B897" s="2" t="s">
        <v>1370</v>
      </c>
      <c r="C897" s="3">
        <v>2.68</v>
      </c>
      <c r="D897" s="152">
        <v>0.46360000000000001</v>
      </c>
      <c r="E897" s="100">
        <v>1.0249999999999999</v>
      </c>
      <c r="F897" s="127">
        <v>1.25</v>
      </c>
      <c r="G897" s="74">
        <v>0.8</v>
      </c>
      <c r="H897" s="225" t="s">
        <v>258</v>
      </c>
      <c r="I897" s="226" t="s">
        <v>259</v>
      </c>
    </row>
    <row r="898" spans="1:9" ht="13">
      <c r="A898" s="164" t="s">
        <v>1371</v>
      </c>
      <c r="B898" s="2" t="s">
        <v>1370</v>
      </c>
      <c r="C898" s="3">
        <v>3.74</v>
      </c>
      <c r="D898" s="152">
        <v>0.62329999999999997</v>
      </c>
      <c r="E898" s="100">
        <v>1.0249999999999999</v>
      </c>
      <c r="F898" s="127">
        <v>1.25</v>
      </c>
      <c r="G898" s="74">
        <v>0.8</v>
      </c>
      <c r="H898" s="227" t="s">
        <v>258</v>
      </c>
      <c r="I898" s="228" t="s">
        <v>259</v>
      </c>
    </row>
    <row r="899" spans="1:9" ht="13">
      <c r="A899" s="164" t="s">
        <v>1372</v>
      </c>
      <c r="B899" s="2" t="s">
        <v>1370</v>
      </c>
      <c r="C899" s="3">
        <v>6.07</v>
      </c>
      <c r="D899" s="152">
        <v>0.99709999999999999</v>
      </c>
      <c r="E899" s="100">
        <v>1.0249999999999999</v>
      </c>
      <c r="F899" s="127">
        <v>2.4</v>
      </c>
      <c r="G899" s="74">
        <v>0.8</v>
      </c>
      <c r="H899" s="227" t="s">
        <v>258</v>
      </c>
      <c r="I899" s="228" t="s">
        <v>262</v>
      </c>
    </row>
    <row r="900" spans="1:9" ht="13">
      <c r="A900" s="229" t="s">
        <v>1373</v>
      </c>
      <c r="B900" s="230" t="s">
        <v>1370</v>
      </c>
      <c r="C900" s="231">
        <v>9.1199999999999992</v>
      </c>
      <c r="D900" s="232">
        <v>1.8120000000000001</v>
      </c>
      <c r="E900" s="233">
        <v>1.0249999999999999</v>
      </c>
      <c r="F900" s="234">
        <v>2.4</v>
      </c>
      <c r="G900" s="235">
        <v>0.8</v>
      </c>
      <c r="H900" s="236" t="s">
        <v>258</v>
      </c>
      <c r="I900" s="237" t="s">
        <v>262</v>
      </c>
    </row>
    <row r="901" spans="1:9" ht="13">
      <c r="A901" s="164" t="s">
        <v>1374</v>
      </c>
      <c r="B901" s="2" t="s">
        <v>1375</v>
      </c>
      <c r="C901" s="3">
        <v>1.85</v>
      </c>
      <c r="D901" s="152">
        <v>0.4446</v>
      </c>
      <c r="E901" s="100">
        <v>1.0249999999999999</v>
      </c>
      <c r="F901" s="127">
        <v>1.25</v>
      </c>
      <c r="G901" s="74">
        <v>0.8</v>
      </c>
      <c r="H901" s="225" t="s">
        <v>258</v>
      </c>
      <c r="I901" s="226" t="s">
        <v>259</v>
      </c>
    </row>
    <row r="902" spans="1:9" ht="13">
      <c r="A902" s="164" t="s">
        <v>1376</v>
      </c>
      <c r="B902" s="2" t="s">
        <v>1375</v>
      </c>
      <c r="C902" s="3">
        <v>2.35</v>
      </c>
      <c r="D902" s="152">
        <v>0.53280000000000005</v>
      </c>
      <c r="E902" s="100">
        <v>1.0249999999999999</v>
      </c>
      <c r="F902" s="127">
        <v>1.25</v>
      </c>
      <c r="G902" s="74">
        <v>0.8</v>
      </c>
      <c r="H902" s="227" t="s">
        <v>258</v>
      </c>
      <c r="I902" s="228" t="s">
        <v>259</v>
      </c>
    </row>
    <row r="903" spans="1:9" ht="13">
      <c r="A903" s="164" t="s">
        <v>1377</v>
      </c>
      <c r="B903" s="2" t="s">
        <v>1375</v>
      </c>
      <c r="C903" s="3">
        <v>4.0999999999999996</v>
      </c>
      <c r="D903" s="152">
        <v>0.77710000000000001</v>
      </c>
      <c r="E903" s="100">
        <v>1.0249999999999999</v>
      </c>
      <c r="F903" s="127">
        <v>2.4</v>
      </c>
      <c r="G903" s="74">
        <v>0.8</v>
      </c>
      <c r="H903" s="227" t="s">
        <v>258</v>
      </c>
      <c r="I903" s="228" t="s">
        <v>262</v>
      </c>
    </row>
    <row r="904" spans="1:9" ht="13">
      <c r="A904" s="229" t="s">
        <v>1378</v>
      </c>
      <c r="B904" s="230" t="s">
        <v>1375</v>
      </c>
      <c r="C904" s="231">
        <v>9.08</v>
      </c>
      <c r="D904" s="232">
        <v>1.6936</v>
      </c>
      <c r="E904" s="233">
        <v>1.0249999999999999</v>
      </c>
      <c r="F904" s="234">
        <v>2.4</v>
      </c>
      <c r="G904" s="235">
        <v>0.8</v>
      </c>
      <c r="H904" s="236" t="s">
        <v>258</v>
      </c>
      <c r="I904" s="237" t="s">
        <v>262</v>
      </c>
    </row>
    <row r="905" spans="1:9" ht="13">
      <c r="A905" s="164" t="s">
        <v>1379</v>
      </c>
      <c r="B905" s="2" t="s">
        <v>1380</v>
      </c>
      <c r="C905" s="3">
        <v>2.73</v>
      </c>
      <c r="D905" s="152">
        <v>0.50949999999999995</v>
      </c>
      <c r="E905" s="100">
        <v>1.55</v>
      </c>
      <c r="F905" s="127">
        <v>1.55</v>
      </c>
      <c r="G905" s="74">
        <v>0.8</v>
      </c>
      <c r="H905" s="225" t="s">
        <v>1381</v>
      </c>
      <c r="I905" s="226" t="s">
        <v>1381</v>
      </c>
    </row>
    <row r="906" spans="1:9" ht="13">
      <c r="A906" s="164" t="s">
        <v>1382</v>
      </c>
      <c r="B906" s="2" t="s">
        <v>1380</v>
      </c>
      <c r="C906" s="3">
        <v>3.41</v>
      </c>
      <c r="D906" s="152">
        <v>0.58730000000000004</v>
      </c>
      <c r="E906" s="100">
        <v>1.55</v>
      </c>
      <c r="F906" s="127">
        <v>1.55</v>
      </c>
      <c r="G906" s="74">
        <v>0.8</v>
      </c>
      <c r="H906" s="227" t="s">
        <v>1381</v>
      </c>
      <c r="I906" s="228" t="s">
        <v>1381</v>
      </c>
    </row>
    <row r="907" spans="1:9" ht="13">
      <c r="A907" s="164" t="s">
        <v>1383</v>
      </c>
      <c r="B907" s="2" t="s">
        <v>1380</v>
      </c>
      <c r="C907" s="3">
        <v>5.92</v>
      </c>
      <c r="D907" s="152">
        <v>0.91959999999999997</v>
      </c>
      <c r="E907" s="100">
        <v>1.55</v>
      </c>
      <c r="F907" s="127">
        <v>1.55</v>
      </c>
      <c r="G907" s="74">
        <v>0.8</v>
      </c>
      <c r="H907" s="227" t="s">
        <v>1381</v>
      </c>
      <c r="I907" s="228" t="s">
        <v>1381</v>
      </c>
    </row>
    <row r="908" spans="1:9" ht="13">
      <c r="A908" s="229" t="s">
        <v>1384</v>
      </c>
      <c r="B908" s="230" t="s">
        <v>1380</v>
      </c>
      <c r="C908" s="231">
        <v>11.15</v>
      </c>
      <c r="D908" s="232">
        <v>2.3142</v>
      </c>
      <c r="E908" s="233">
        <v>1.55</v>
      </c>
      <c r="F908" s="234">
        <v>1.55</v>
      </c>
      <c r="G908" s="235">
        <v>0.8</v>
      </c>
      <c r="H908" s="236" t="s">
        <v>1381</v>
      </c>
      <c r="I908" s="237" t="s">
        <v>1381</v>
      </c>
    </row>
    <row r="909" spans="1:9" ht="13">
      <c r="A909" s="164" t="s">
        <v>1385</v>
      </c>
      <c r="B909" s="2" t="s">
        <v>1386</v>
      </c>
      <c r="C909" s="3">
        <v>2.97</v>
      </c>
      <c r="D909" s="152">
        <v>0.51139999999999997</v>
      </c>
      <c r="E909" s="100">
        <v>1.55</v>
      </c>
      <c r="F909" s="127">
        <v>1.55</v>
      </c>
      <c r="G909" s="74">
        <v>0.8</v>
      </c>
      <c r="H909" s="225" t="s">
        <v>1381</v>
      </c>
      <c r="I909" s="226" t="s">
        <v>1381</v>
      </c>
    </row>
    <row r="910" spans="1:9" ht="13">
      <c r="A910" s="164" t="s">
        <v>1387</v>
      </c>
      <c r="B910" s="2" t="s">
        <v>1386</v>
      </c>
      <c r="C910" s="3">
        <v>3.83</v>
      </c>
      <c r="D910" s="152">
        <v>0.62329999999999997</v>
      </c>
      <c r="E910" s="100">
        <v>1.55</v>
      </c>
      <c r="F910" s="127">
        <v>1.55</v>
      </c>
      <c r="G910" s="74">
        <v>0.8</v>
      </c>
      <c r="H910" s="227" t="s">
        <v>1381</v>
      </c>
      <c r="I910" s="228" t="s">
        <v>1381</v>
      </c>
    </row>
    <row r="911" spans="1:9" ht="13">
      <c r="A911" s="164" t="s">
        <v>1388</v>
      </c>
      <c r="B911" s="2" t="s">
        <v>1386</v>
      </c>
      <c r="C911" s="3">
        <v>5.52</v>
      </c>
      <c r="D911" s="152">
        <v>0.84660000000000002</v>
      </c>
      <c r="E911" s="100">
        <v>1.55</v>
      </c>
      <c r="F911" s="127">
        <v>1.55</v>
      </c>
      <c r="G911" s="74">
        <v>0.8</v>
      </c>
      <c r="H911" s="227" t="s">
        <v>1381</v>
      </c>
      <c r="I911" s="228" t="s">
        <v>1381</v>
      </c>
    </row>
    <row r="912" spans="1:9" ht="13">
      <c r="A912" s="229" t="s">
        <v>1389</v>
      </c>
      <c r="B912" s="230" t="s">
        <v>1386</v>
      </c>
      <c r="C912" s="231">
        <v>7.99</v>
      </c>
      <c r="D912" s="232">
        <v>1.6787000000000001</v>
      </c>
      <c r="E912" s="233">
        <v>1.55</v>
      </c>
      <c r="F912" s="234">
        <v>1.55</v>
      </c>
      <c r="G912" s="235">
        <v>0.8</v>
      </c>
      <c r="H912" s="236" t="s">
        <v>1381</v>
      </c>
      <c r="I912" s="237" t="s">
        <v>1381</v>
      </c>
    </row>
    <row r="913" spans="1:9" ht="13">
      <c r="A913" s="164" t="s">
        <v>1390</v>
      </c>
      <c r="B913" s="2" t="s">
        <v>1391</v>
      </c>
      <c r="C913" s="3">
        <v>2.11</v>
      </c>
      <c r="D913" s="152">
        <v>0.46</v>
      </c>
      <c r="E913" s="100">
        <v>1.55</v>
      </c>
      <c r="F913" s="127">
        <v>1.55</v>
      </c>
      <c r="G913" s="74">
        <v>0.8</v>
      </c>
      <c r="H913" s="225" t="s">
        <v>1381</v>
      </c>
      <c r="I913" s="226" t="s">
        <v>1381</v>
      </c>
    </row>
    <row r="914" spans="1:9" ht="13">
      <c r="A914" s="164" t="s">
        <v>1392</v>
      </c>
      <c r="B914" s="2" t="s">
        <v>1391</v>
      </c>
      <c r="C914" s="3">
        <v>2.44</v>
      </c>
      <c r="D914" s="152">
        <v>0.48299999999999998</v>
      </c>
      <c r="E914" s="100">
        <v>1.55</v>
      </c>
      <c r="F914" s="127">
        <v>1.55</v>
      </c>
      <c r="G914" s="74">
        <v>0.8</v>
      </c>
      <c r="H914" s="227" t="s">
        <v>1381</v>
      </c>
      <c r="I914" s="228" t="s">
        <v>1381</v>
      </c>
    </row>
    <row r="915" spans="1:9" ht="13">
      <c r="A915" s="164" t="s">
        <v>1393</v>
      </c>
      <c r="B915" s="2" t="s">
        <v>1391</v>
      </c>
      <c r="C915" s="3">
        <v>3.85</v>
      </c>
      <c r="D915" s="152">
        <v>0.64900000000000002</v>
      </c>
      <c r="E915" s="100">
        <v>1.55</v>
      </c>
      <c r="F915" s="127">
        <v>1.55</v>
      </c>
      <c r="G915" s="74">
        <v>0.8</v>
      </c>
      <c r="H915" s="227" t="s">
        <v>1381</v>
      </c>
      <c r="I915" s="228" t="s">
        <v>1381</v>
      </c>
    </row>
    <row r="916" spans="1:9" ht="13">
      <c r="A916" s="229" t="s">
        <v>1394</v>
      </c>
      <c r="B916" s="230" t="s">
        <v>1391</v>
      </c>
      <c r="C916" s="231">
        <v>5.37</v>
      </c>
      <c r="D916" s="232">
        <v>1.052</v>
      </c>
      <c r="E916" s="233">
        <v>1.55</v>
      </c>
      <c r="F916" s="234">
        <v>1.55</v>
      </c>
      <c r="G916" s="235">
        <v>0.8</v>
      </c>
      <c r="H916" s="236" t="s">
        <v>1381</v>
      </c>
      <c r="I916" s="237" t="s">
        <v>1381</v>
      </c>
    </row>
    <row r="917" spans="1:9" ht="13">
      <c r="A917" s="164" t="s">
        <v>1395</v>
      </c>
      <c r="B917" s="2" t="s">
        <v>1396</v>
      </c>
      <c r="C917" s="3">
        <v>2.25</v>
      </c>
      <c r="D917" s="152">
        <v>0.33850000000000002</v>
      </c>
      <c r="E917" s="100">
        <v>1.55</v>
      </c>
      <c r="F917" s="127">
        <v>1.55</v>
      </c>
      <c r="G917" s="74">
        <v>0.8</v>
      </c>
      <c r="H917" s="225" t="s">
        <v>1381</v>
      </c>
      <c r="I917" s="226" t="s">
        <v>1381</v>
      </c>
    </row>
    <row r="918" spans="1:9" ht="13">
      <c r="A918" s="164" t="s">
        <v>1397</v>
      </c>
      <c r="B918" s="2" t="s">
        <v>1396</v>
      </c>
      <c r="C918" s="3">
        <v>2.54</v>
      </c>
      <c r="D918" s="152">
        <v>0.40770000000000001</v>
      </c>
      <c r="E918" s="100">
        <v>1.55</v>
      </c>
      <c r="F918" s="127">
        <v>1.55</v>
      </c>
      <c r="G918" s="74">
        <v>0.8</v>
      </c>
      <c r="H918" s="227" t="s">
        <v>1381</v>
      </c>
      <c r="I918" s="228" t="s">
        <v>1381</v>
      </c>
    </row>
    <row r="919" spans="1:9" ht="13">
      <c r="A919" s="164" t="s">
        <v>1398</v>
      </c>
      <c r="B919" s="2" t="s">
        <v>1396</v>
      </c>
      <c r="C919" s="3">
        <v>3.73</v>
      </c>
      <c r="D919" s="152">
        <v>0.64370000000000005</v>
      </c>
      <c r="E919" s="100">
        <v>1.55</v>
      </c>
      <c r="F919" s="127">
        <v>1.55</v>
      </c>
      <c r="G919" s="74">
        <v>0.8</v>
      </c>
      <c r="H919" s="227" t="s">
        <v>1381</v>
      </c>
      <c r="I919" s="228" t="s">
        <v>1381</v>
      </c>
    </row>
    <row r="920" spans="1:9" ht="13">
      <c r="A920" s="229" t="s">
        <v>1399</v>
      </c>
      <c r="B920" s="230" t="s">
        <v>1396</v>
      </c>
      <c r="C920" s="231">
        <v>7.12</v>
      </c>
      <c r="D920" s="232">
        <v>1.8491</v>
      </c>
      <c r="E920" s="233">
        <v>1.55</v>
      </c>
      <c r="F920" s="234">
        <v>1.55</v>
      </c>
      <c r="G920" s="235">
        <v>0.8</v>
      </c>
      <c r="H920" s="236" t="s">
        <v>1381</v>
      </c>
      <c r="I920" s="237" t="s">
        <v>1381</v>
      </c>
    </row>
    <row r="921" spans="1:9" ht="13">
      <c r="A921" s="164" t="s">
        <v>1400</v>
      </c>
      <c r="B921" s="2" t="s">
        <v>1401</v>
      </c>
      <c r="C921" s="3">
        <v>1.31</v>
      </c>
      <c r="D921" s="152">
        <v>0.48270000000000002</v>
      </c>
      <c r="E921" s="100">
        <v>1.55</v>
      </c>
      <c r="F921" s="127">
        <v>1.55</v>
      </c>
      <c r="G921" s="74">
        <v>0.8</v>
      </c>
      <c r="H921" s="225" t="s">
        <v>1381</v>
      </c>
      <c r="I921" s="226" t="s">
        <v>1381</v>
      </c>
    </row>
    <row r="922" spans="1:9" ht="13">
      <c r="A922" s="164" t="s">
        <v>1402</v>
      </c>
      <c r="B922" s="2" t="s">
        <v>1401</v>
      </c>
      <c r="C922" s="3">
        <v>1.71</v>
      </c>
      <c r="D922" s="152">
        <v>0.59119999999999995</v>
      </c>
      <c r="E922" s="100">
        <v>1.55</v>
      </c>
      <c r="F922" s="127">
        <v>1.55</v>
      </c>
      <c r="G922" s="74">
        <v>0.8</v>
      </c>
      <c r="H922" s="227" t="s">
        <v>1381</v>
      </c>
      <c r="I922" s="228" t="s">
        <v>1381</v>
      </c>
    </row>
    <row r="923" spans="1:9" ht="13">
      <c r="A923" s="164" t="s">
        <v>1403</v>
      </c>
      <c r="B923" s="2" t="s">
        <v>1401</v>
      </c>
      <c r="C923" s="3">
        <v>2.94</v>
      </c>
      <c r="D923" s="152">
        <v>0.82010000000000005</v>
      </c>
      <c r="E923" s="100">
        <v>1.55</v>
      </c>
      <c r="F923" s="127">
        <v>1.55</v>
      </c>
      <c r="G923" s="74">
        <v>0.8</v>
      </c>
      <c r="H923" s="227" t="s">
        <v>1381</v>
      </c>
      <c r="I923" s="228" t="s">
        <v>1381</v>
      </c>
    </row>
    <row r="924" spans="1:9" ht="13">
      <c r="A924" s="229" t="s">
        <v>1404</v>
      </c>
      <c r="B924" s="230" t="s">
        <v>1401</v>
      </c>
      <c r="C924" s="231">
        <v>5.99</v>
      </c>
      <c r="D924" s="232">
        <v>1.8861000000000001</v>
      </c>
      <c r="E924" s="233">
        <v>1.55</v>
      </c>
      <c r="F924" s="234">
        <v>1.55</v>
      </c>
      <c r="G924" s="235">
        <v>0.8</v>
      </c>
      <c r="H924" s="236" t="s">
        <v>1381</v>
      </c>
      <c r="I924" s="237" t="s">
        <v>1381</v>
      </c>
    </row>
    <row r="925" spans="1:9" ht="13">
      <c r="A925" s="164" t="s">
        <v>1405</v>
      </c>
      <c r="B925" s="2" t="s">
        <v>1406</v>
      </c>
      <c r="C925" s="3">
        <v>2.21</v>
      </c>
      <c r="D925" s="152">
        <v>0.5655</v>
      </c>
      <c r="E925" s="100">
        <v>1.55</v>
      </c>
      <c r="F925" s="127">
        <v>1.55</v>
      </c>
      <c r="G925" s="74">
        <v>0.8</v>
      </c>
      <c r="H925" s="225" t="s">
        <v>1381</v>
      </c>
      <c r="I925" s="226" t="s">
        <v>1381</v>
      </c>
    </row>
    <row r="926" spans="1:9" ht="13">
      <c r="A926" s="164" t="s">
        <v>1407</v>
      </c>
      <c r="B926" s="2" t="s">
        <v>1406</v>
      </c>
      <c r="C926" s="3">
        <v>2.7</v>
      </c>
      <c r="D926" s="152">
        <v>0.81079999999999997</v>
      </c>
      <c r="E926" s="100">
        <v>1.55</v>
      </c>
      <c r="F926" s="127">
        <v>1.55</v>
      </c>
      <c r="G926" s="74">
        <v>0.8</v>
      </c>
      <c r="H926" s="227" t="s">
        <v>1381</v>
      </c>
      <c r="I926" s="228" t="s">
        <v>1381</v>
      </c>
    </row>
    <row r="927" spans="1:9" ht="13">
      <c r="A927" s="164" t="s">
        <v>1408</v>
      </c>
      <c r="B927" s="2" t="s">
        <v>1406</v>
      </c>
      <c r="C927" s="3">
        <v>5.0599999999999996</v>
      </c>
      <c r="D927" s="152">
        <v>1.3021</v>
      </c>
      <c r="E927" s="100">
        <v>1.55</v>
      </c>
      <c r="F927" s="127">
        <v>1.55</v>
      </c>
      <c r="G927" s="74">
        <v>0.8</v>
      </c>
      <c r="H927" s="227" t="s">
        <v>1381</v>
      </c>
      <c r="I927" s="228" t="s">
        <v>1381</v>
      </c>
    </row>
    <row r="928" spans="1:9" ht="13">
      <c r="A928" s="229" t="s">
        <v>1409</v>
      </c>
      <c r="B928" s="230" t="s">
        <v>1406</v>
      </c>
      <c r="C928" s="231">
        <v>8.11</v>
      </c>
      <c r="D928" s="232">
        <v>2.4319999999999999</v>
      </c>
      <c r="E928" s="233">
        <v>1.55</v>
      </c>
      <c r="F928" s="234">
        <v>1.55</v>
      </c>
      <c r="G928" s="235">
        <v>0.8</v>
      </c>
      <c r="H928" s="236" t="s">
        <v>1381</v>
      </c>
      <c r="I928" s="237" t="s">
        <v>1381</v>
      </c>
    </row>
    <row r="929" spans="1:9" ht="13">
      <c r="A929" s="164" t="s">
        <v>1410</v>
      </c>
      <c r="B929" s="2" t="s">
        <v>1411</v>
      </c>
      <c r="C929" s="3">
        <v>2.08</v>
      </c>
      <c r="D929" s="152">
        <v>0.34899999999999998</v>
      </c>
      <c r="E929" s="100">
        <v>1.55</v>
      </c>
      <c r="F929" s="127">
        <v>1.55</v>
      </c>
      <c r="G929" s="74">
        <v>0.8</v>
      </c>
      <c r="H929" s="225" t="s">
        <v>1381</v>
      </c>
      <c r="I929" s="226" t="s">
        <v>1381</v>
      </c>
    </row>
    <row r="930" spans="1:9" ht="13">
      <c r="A930" s="164" t="s">
        <v>1412</v>
      </c>
      <c r="B930" s="2" t="s">
        <v>1411</v>
      </c>
      <c r="C930" s="3">
        <v>2.82</v>
      </c>
      <c r="D930" s="152">
        <v>0.75729999999999997</v>
      </c>
      <c r="E930" s="100">
        <v>1.55</v>
      </c>
      <c r="F930" s="127">
        <v>1.55</v>
      </c>
      <c r="G930" s="74">
        <v>0.8</v>
      </c>
      <c r="H930" s="227" t="s">
        <v>1381</v>
      </c>
      <c r="I930" s="228" t="s">
        <v>1381</v>
      </c>
    </row>
    <row r="931" spans="1:9" ht="13">
      <c r="A931" s="164" t="s">
        <v>1413</v>
      </c>
      <c r="B931" s="2" t="s">
        <v>1411</v>
      </c>
      <c r="C931" s="3">
        <v>5.29</v>
      </c>
      <c r="D931" s="152">
        <v>1.4801</v>
      </c>
      <c r="E931" s="100">
        <v>1.55</v>
      </c>
      <c r="F931" s="127">
        <v>1.55</v>
      </c>
      <c r="G931" s="74">
        <v>0.8</v>
      </c>
      <c r="H931" s="227" t="s">
        <v>1381</v>
      </c>
      <c r="I931" s="228" t="s">
        <v>1381</v>
      </c>
    </row>
    <row r="932" spans="1:9" ht="13">
      <c r="A932" s="229" t="s">
        <v>1414</v>
      </c>
      <c r="B932" s="230" t="s">
        <v>1411</v>
      </c>
      <c r="C932" s="231">
        <v>12.87</v>
      </c>
      <c r="D932" s="232">
        <v>4.6228999999999996</v>
      </c>
      <c r="E932" s="233">
        <v>1.55</v>
      </c>
      <c r="F932" s="234">
        <v>1.55</v>
      </c>
      <c r="G932" s="235">
        <v>0.8</v>
      </c>
      <c r="H932" s="236" t="s">
        <v>1381</v>
      </c>
      <c r="I932" s="237" t="s">
        <v>1381</v>
      </c>
    </row>
    <row r="933" spans="1:9" ht="13">
      <c r="A933" s="164" t="s">
        <v>1415</v>
      </c>
      <c r="B933" s="2" t="s">
        <v>1416</v>
      </c>
      <c r="C933" s="3">
        <v>2.0499999999999998</v>
      </c>
      <c r="D933" s="152">
        <v>0.29880000000000001</v>
      </c>
      <c r="E933" s="100">
        <v>1.55</v>
      </c>
      <c r="F933" s="127">
        <v>1.55</v>
      </c>
      <c r="G933" s="74">
        <v>0.8</v>
      </c>
      <c r="H933" s="225" t="s">
        <v>1381</v>
      </c>
      <c r="I933" s="226" t="s">
        <v>1381</v>
      </c>
    </row>
    <row r="934" spans="1:9" ht="13">
      <c r="A934" s="164" t="s">
        <v>1417</v>
      </c>
      <c r="B934" s="2" t="s">
        <v>1416</v>
      </c>
      <c r="C934" s="3">
        <v>2.36</v>
      </c>
      <c r="D934" s="152">
        <v>0.33679999999999999</v>
      </c>
      <c r="E934" s="100">
        <v>1.55</v>
      </c>
      <c r="F934" s="127">
        <v>1.55</v>
      </c>
      <c r="G934" s="74">
        <v>0.8</v>
      </c>
      <c r="H934" s="227" t="s">
        <v>1381</v>
      </c>
      <c r="I934" s="228" t="s">
        <v>1381</v>
      </c>
    </row>
    <row r="935" spans="1:9" ht="13">
      <c r="A935" s="164" t="s">
        <v>1418</v>
      </c>
      <c r="B935" s="2" t="s">
        <v>1416</v>
      </c>
      <c r="C935" s="3">
        <v>3.38</v>
      </c>
      <c r="D935" s="152">
        <v>0.47139999999999999</v>
      </c>
      <c r="E935" s="100">
        <v>1.55</v>
      </c>
      <c r="F935" s="127">
        <v>1.55</v>
      </c>
      <c r="G935" s="74">
        <v>0.8</v>
      </c>
      <c r="H935" s="227" t="s">
        <v>1381</v>
      </c>
      <c r="I935" s="228" t="s">
        <v>1381</v>
      </c>
    </row>
    <row r="936" spans="1:9" ht="13">
      <c r="A936" s="229" t="s">
        <v>1419</v>
      </c>
      <c r="B936" s="230" t="s">
        <v>1416</v>
      </c>
      <c r="C936" s="231">
        <v>4.75</v>
      </c>
      <c r="D936" s="232">
        <v>0.70779999999999998</v>
      </c>
      <c r="E936" s="233">
        <v>1.55</v>
      </c>
      <c r="F936" s="234">
        <v>1.55</v>
      </c>
      <c r="G936" s="235">
        <v>0.8</v>
      </c>
      <c r="H936" s="236" t="s">
        <v>1381</v>
      </c>
      <c r="I936" s="237" t="s">
        <v>1381</v>
      </c>
    </row>
    <row r="937" spans="1:9" ht="13">
      <c r="A937" s="164" t="s">
        <v>1420</v>
      </c>
      <c r="B937" s="2" t="s">
        <v>1421</v>
      </c>
      <c r="C937" s="3">
        <v>1.98</v>
      </c>
      <c r="D937" s="152">
        <v>0.2631</v>
      </c>
      <c r="E937" s="100">
        <v>1.55</v>
      </c>
      <c r="F937" s="127">
        <v>1.55</v>
      </c>
      <c r="G937" s="74">
        <v>0.8</v>
      </c>
      <c r="H937" s="225" t="s">
        <v>1381</v>
      </c>
      <c r="I937" s="226" t="s">
        <v>1381</v>
      </c>
    </row>
    <row r="938" spans="1:9" ht="13">
      <c r="A938" s="164" t="s">
        <v>1422</v>
      </c>
      <c r="B938" s="2" t="s">
        <v>1421</v>
      </c>
      <c r="C938" s="3">
        <v>2.54</v>
      </c>
      <c r="D938" s="152">
        <v>0.39419999999999999</v>
      </c>
      <c r="E938" s="100">
        <v>1.55</v>
      </c>
      <c r="F938" s="127">
        <v>1.55</v>
      </c>
      <c r="G938" s="74">
        <v>0.8</v>
      </c>
      <c r="H938" s="227" t="s">
        <v>1381</v>
      </c>
      <c r="I938" s="228" t="s">
        <v>1381</v>
      </c>
    </row>
    <row r="939" spans="1:9" ht="13">
      <c r="A939" s="164" t="s">
        <v>1423</v>
      </c>
      <c r="B939" s="2" t="s">
        <v>1421</v>
      </c>
      <c r="C939" s="3">
        <v>3.76</v>
      </c>
      <c r="D939" s="152">
        <v>0.6361</v>
      </c>
      <c r="E939" s="100">
        <v>1.55</v>
      </c>
      <c r="F939" s="127">
        <v>1.55</v>
      </c>
      <c r="G939" s="74">
        <v>0.8</v>
      </c>
      <c r="H939" s="227" t="s">
        <v>1381</v>
      </c>
      <c r="I939" s="228" t="s">
        <v>1381</v>
      </c>
    </row>
    <row r="940" spans="1:9" ht="13">
      <c r="A940" s="229" t="s">
        <v>1424</v>
      </c>
      <c r="B940" s="230" t="s">
        <v>1421</v>
      </c>
      <c r="C940" s="231">
        <v>5.79</v>
      </c>
      <c r="D940" s="232">
        <v>1.3436999999999999</v>
      </c>
      <c r="E940" s="233">
        <v>1.55</v>
      </c>
      <c r="F940" s="234">
        <v>1.55</v>
      </c>
      <c r="G940" s="235">
        <v>0.8</v>
      </c>
      <c r="H940" s="236" t="s">
        <v>1381</v>
      </c>
      <c r="I940" s="237" t="s">
        <v>1381</v>
      </c>
    </row>
    <row r="941" spans="1:9" ht="13">
      <c r="A941" s="164" t="s">
        <v>1425</v>
      </c>
      <c r="B941" s="2" t="s">
        <v>1426</v>
      </c>
      <c r="C941" s="3">
        <v>1.25</v>
      </c>
      <c r="D941" s="152">
        <v>0.2888</v>
      </c>
      <c r="E941" s="100">
        <v>1.55</v>
      </c>
      <c r="F941" s="127">
        <v>1.55</v>
      </c>
      <c r="G941" s="74">
        <v>0.8</v>
      </c>
      <c r="H941" s="225" t="s">
        <v>1381</v>
      </c>
      <c r="I941" s="226" t="s">
        <v>1381</v>
      </c>
    </row>
    <row r="942" spans="1:9" ht="13">
      <c r="A942" s="164" t="s">
        <v>1427</v>
      </c>
      <c r="B942" s="2" t="s">
        <v>1426</v>
      </c>
      <c r="C942" s="3">
        <v>1.71</v>
      </c>
      <c r="D942" s="152">
        <v>0.38319999999999999</v>
      </c>
      <c r="E942" s="100">
        <v>1.55</v>
      </c>
      <c r="F942" s="127">
        <v>1.55</v>
      </c>
      <c r="G942" s="74">
        <v>0.8</v>
      </c>
      <c r="H942" s="227" t="s">
        <v>1381</v>
      </c>
      <c r="I942" s="228" t="s">
        <v>1381</v>
      </c>
    </row>
    <row r="943" spans="1:9" ht="13">
      <c r="A943" s="164" t="s">
        <v>1428</v>
      </c>
      <c r="B943" s="2" t="s">
        <v>1426</v>
      </c>
      <c r="C943" s="3">
        <v>2.79</v>
      </c>
      <c r="D943" s="152">
        <v>0.59940000000000004</v>
      </c>
      <c r="E943" s="100">
        <v>1.55</v>
      </c>
      <c r="F943" s="127">
        <v>1.55</v>
      </c>
      <c r="G943" s="74">
        <v>0.8</v>
      </c>
      <c r="H943" s="227" t="s">
        <v>1381</v>
      </c>
      <c r="I943" s="228" t="s">
        <v>1381</v>
      </c>
    </row>
    <row r="944" spans="1:9" ht="13">
      <c r="A944" s="229" t="s">
        <v>1429</v>
      </c>
      <c r="B944" s="230" t="s">
        <v>1426</v>
      </c>
      <c r="C944" s="231">
        <v>5.44</v>
      </c>
      <c r="D944" s="232">
        <v>1.4319999999999999</v>
      </c>
      <c r="E944" s="233">
        <v>1.55</v>
      </c>
      <c r="F944" s="234">
        <v>1.55</v>
      </c>
      <c r="G944" s="235">
        <v>0.8</v>
      </c>
      <c r="H944" s="236" t="s">
        <v>1381</v>
      </c>
      <c r="I944" s="237" t="s">
        <v>1381</v>
      </c>
    </row>
    <row r="945" spans="1:9" ht="13">
      <c r="A945" s="164" t="s">
        <v>1430</v>
      </c>
      <c r="B945" s="2" t="s">
        <v>1431</v>
      </c>
      <c r="C945" s="3">
        <v>2.11</v>
      </c>
      <c r="D945" s="152">
        <v>0.27010000000000001</v>
      </c>
      <c r="E945" s="100">
        <v>1.55</v>
      </c>
      <c r="F945" s="127">
        <v>1.55</v>
      </c>
      <c r="G945" s="74">
        <v>0.8</v>
      </c>
      <c r="H945" s="225" t="s">
        <v>1381</v>
      </c>
      <c r="I945" s="226" t="s">
        <v>1381</v>
      </c>
    </row>
    <row r="946" spans="1:9" ht="13">
      <c r="A946" s="164" t="s">
        <v>1432</v>
      </c>
      <c r="B946" s="2" t="s">
        <v>1431</v>
      </c>
      <c r="C946" s="3">
        <v>2.84</v>
      </c>
      <c r="D946" s="152">
        <v>0.35360000000000003</v>
      </c>
      <c r="E946" s="100">
        <v>1.55</v>
      </c>
      <c r="F946" s="127">
        <v>1.55</v>
      </c>
      <c r="G946" s="74">
        <v>0.8</v>
      </c>
      <c r="H946" s="227" t="s">
        <v>1381</v>
      </c>
      <c r="I946" s="228" t="s">
        <v>1381</v>
      </c>
    </row>
    <row r="947" spans="1:9" ht="13">
      <c r="A947" s="164" t="s">
        <v>1433</v>
      </c>
      <c r="B947" s="2" t="s">
        <v>1431</v>
      </c>
      <c r="C947" s="3">
        <v>4.9400000000000004</v>
      </c>
      <c r="D947" s="152">
        <v>0.5242</v>
      </c>
      <c r="E947" s="100">
        <v>1.55</v>
      </c>
      <c r="F947" s="127">
        <v>1.55</v>
      </c>
      <c r="G947" s="74">
        <v>0.8</v>
      </c>
      <c r="H947" s="227" t="s">
        <v>1381</v>
      </c>
      <c r="I947" s="228" t="s">
        <v>1381</v>
      </c>
    </row>
    <row r="948" spans="1:9" ht="13">
      <c r="A948" s="229" t="s">
        <v>1434</v>
      </c>
      <c r="B948" s="230" t="s">
        <v>1431</v>
      </c>
      <c r="C948" s="231">
        <v>6.26</v>
      </c>
      <c r="D948" s="232">
        <v>1.1425000000000001</v>
      </c>
      <c r="E948" s="233">
        <v>1.55</v>
      </c>
      <c r="F948" s="234">
        <v>1.55</v>
      </c>
      <c r="G948" s="235">
        <v>0.8</v>
      </c>
      <c r="H948" s="236" t="s">
        <v>1381</v>
      </c>
      <c r="I948" s="237" t="s">
        <v>1381</v>
      </c>
    </row>
    <row r="949" spans="1:9" ht="13">
      <c r="A949" s="164" t="s">
        <v>1435</v>
      </c>
      <c r="B949" s="2" t="s">
        <v>1436</v>
      </c>
      <c r="C949" s="3">
        <v>1.41</v>
      </c>
      <c r="D949" s="152">
        <v>0.22850000000000001</v>
      </c>
      <c r="E949" s="100">
        <v>1</v>
      </c>
      <c r="F949" s="127">
        <v>1.1000000000000001</v>
      </c>
      <c r="G949" s="74">
        <v>0.8</v>
      </c>
      <c r="H949" s="225" t="s">
        <v>1437</v>
      </c>
      <c r="I949" s="226" t="s">
        <v>1438</v>
      </c>
    </row>
    <row r="950" spans="1:9" ht="13">
      <c r="A950" s="164" t="s">
        <v>1439</v>
      </c>
      <c r="B950" s="2" t="s">
        <v>1436</v>
      </c>
      <c r="C950" s="3">
        <v>1.42</v>
      </c>
      <c r="D950" s="152">
        <v>0.33139999999999997</v>
      </c>
      <c r="E950" s="100">
        <v>1</v>
      </c>
      <c r="F950" s="127">
        <v>1.1000000000000001</v>
      </c>
      <c r="G950" s="74">
        <v>0.8</v>
      </c>
      <c r="H950" s="227" t="s">
        <v>1437</v>
      </c>
      <c r="I950" s="228" t="s">
        <v>1438</v>
      </c>
    </row>
    <row r="951" spans="1:9" ht="13">
      <c r="A951" s="164" t="s">
        <v>1440</v>
      </c>
      <c r="B951" s="2" t="s">
        <v>1436</v>
      </c>
      <c r="C951" s="3">
        <v>1.74</v>
      </c>
      <c r="D951" s="152">
        <v>0.56189999999999996</v>
      </c>
      <c r="E951" s="100">
        <v>1</v>
      </c>
      <c r="F951" s="127">
        <v>1.1000000000000001</v>
      </c>
      <c r="G951" s="74">
        <v>0.8</v>
      </c>
      <c r="H951" s="227" t="s">
        <v>1437</v>
      </c>
      <c r="I951" s="228" t="s">
        <v>1438</v>
      </c>
    </row>
    <row r="952" spans="1:9" ht="13">
      <c r="A952" s="229" t="s">
        <v>1441</v>
      </c>
      <c r="B952" s="230" t="s">
        <v>1436</v>
      </c>
      <c r="C952" s="231">
        <v>1.74</v>
      </c>
      <c r="D952" s="232">
        <v>0.99860000000000004</v>
      </c>
      <c r="E952" s="233">
        <v>1</v>
      </c>
      <c r="F952" s="234">
        <v>1.1000000000000001</v>
      </c>
      <c r="G952" s="235">
        <v>0.8</v>
      </c>
      <c r="H952" s="236" t="s">
        <v>1437</v>
      </c>
      <c r="I952" s="237" t="s">
        <v>1438</v>
      </c>
    </row>
    <row r="953" spans="1:9" ht="13">
      <c r="A953" s="164" t="s">
        <v>1442</v>
      </c>
      <c r="B953" s="2" t="s">
        <v>1443</v>
      </c>
      <c r="C953" s="3">
        <v>1.23</v>
      </c>
      <c r="D953" s="152">
        <v>9.6600000000000005E-2</v>
      </c>
      <c r="E953" s="100">
        <v>1</v>
      </c>
      <c r="F953" s="127">
        <v>1.1000000000000001</v>
      </c>
      <c r="G953" s="74">
        <v>0.8</v>
      </c>
      <c r="H953" s="225" t="s">
        <v>1437</v>
      </c>
      <c r="I953" s="226" t="s">
        <v>1438</v>
      </c>
    </row>
    <row r="954" spans="1:9" ht="13">
      <c r="A954" s="164" t="s">
        <v>1444</v>
      </c>
      <c r="B954" s="2" t="s">
        <v>1443</v>
      </c>
      <c r="C954" s="3">
        <v>1.36</v>
      </c>
      <c r="D954" s="152">
        <v>0.14699999999999999</v>
      </c>
      <c r="E954" s="100">
        <v>1</v>
      </c>
      <c r="F954" s="127">
        <v>1.1000000000000001</v>
      </c>
      <c r="G954" s="74">
        <v>0.8</v>
      </c>
      <c r="H954" s="227" t="s">
        <v>1437</v>
      </c>
      <c r="I954" s="228" t="s">
        <v>1438</v>
      </c>
    </row>
    <row r="955" spans="1:9" ht="13">
      <c r="A955" s="164" t="s">
        <v>1445</v>
      </c>
      <c r="B955" s="2" t="s">
        <v>1443</v>
      </c>
      <c r="C955" s="3">
        <v>1.33</v>
      </c>
      <c r="D955" s="152">
        <v>0.25359999999999999</v>
      </c>
      <c r="E955" s="100">
        <v>1</v>
      </c>
      <c r="F955" s="127">
        <v>1.1000000000000001</v>
      </c>
      <c r="G955" s="74">
        <v>0.8</v>
      </c>
      <c r="H955" s="227" t="s">
        <v>1437</v>
      </c>
      <c r="I955" s="228" t="s">
        <v>1438</v>
      </c>
    </row>
    <row r="956" spans="1:9" ht="13">
      <c r="A956" s="229" t="s">
        <v>1446</v>
      </c>
      <c r="B956" s="230" t="s">
        <v>1443</v>
      </c>
      <c r="C956" s="231">
        <v>1.33</v>
      </c>
      <c r="D956" s="232">
        <v>0.46829999999999999</v>
      </c>
      <c r="E956" s="233">
        <v>1</v>
      </c>
      <c r="F956" s="234">
        <v>1.1000000000000001</v>
      </c>
      <c r="G956" s="235">
        <v>0.8</v>
      </c>
      <c r="H956" s="236" t="s">
        <v>1437</v>
      </c>
      <c r="I956" s="237" t="s">
        <v>1438</v>
      </c>
    </row>
    <row r="957" spans="1:9" ht="13">
      <c r="A957" s="164" t="s">
        <v>1447</v>
      </c>
      <c r="B957" s="2" t="s">
        <v>1448</v>
      </c>
      <c r="C957" s="3">
        <v>31.88</v>
      </c>
      <c r="D957" s="152">
        <v>16.033999999999999</v>
      </c>
      <c r="E957" s="100">
        <v>1</v>
      </c>
      <c r="F957" s="127">
        <v>1.1000000000000001</v>
      </c>
      <c r="G957" s="74">
        <v>0.8</v>
      </c>
      <c r="H957" s="225" t="s">
        <v>1437</v>
      </c>
      <c r="I957" s="226" t="s">
        <v>1438</v>
      </c>
    </row>
    <row r="958" spans="1:9" ht="13">
      <c r="A958" s="164" t="s">
        <v>1449</v>
      </c>
      <c r="B958" s="2" t="s">
        <v>1448</v>
      </c>
      <c r="C958" s="3">
        <v>47.39</v>
      </c>
      <c r="D958" s="152">
        <v>20.293099999999999</v>
      </c>
      <c r="E958" s="100">
        <v>1</v>
      </c>
      <c r="F958" s="127">
        <v>1.1000000000000001</v>
      </c>
      <c r="G958" s="74">
        <v>0.8</v>
      </c>
      <c r="H958" s="227" t="s">
        <v>1437</v>
      </c>
      <c r="I958" s="228" t="s">
        <v>1438</v>
      </c>
    </row>
    <row r="959" spans="1:9" ht="13">
      <c r="A959" s="164" t="s">
        <v>1450</v>
      </c>
      <c r="B959" s="2" t="s">
        <v>1448</v>
      </c>
      <c r="C959" s="3">
        <v>63.28</v>
      </c>
      <c r="D959" s="152">
        <v>29.908100000000001</v>
      </c>
      <c r="E959" s="100">
        <v>1</v>
      </c>
      <c r="F959" s="127">
        <v>1.1000000000000001</v>
      </c>
      <c r="G959" s="74">
        <v>0.8</v>
      </c>
      <c r="H959" s="227" t="s">
        <v>1437</v>
      </c>
      <c r="I959" s="228" t="s">
        <v>1438</v>
      </c>
    </row>
    <row r="960" spans="1:9" ht="13">
      <c r="A960" s="229" t="s">
        <v>1451</v>
      </c>
      <c r="B960" s="230" t="s">
        <v>1448</v>
      </c>
      <c r="C960" s="231">
        <v>65.760000000000005</v>
      </c>
      <c r="D960" s="232">
        <v>37.229300000000002</v>
      </c>
      <c r="E960" s="233">
        <v>1</v>
      </c>
      <c r="F960" s="234">
        <v>1.1000000000000001</v>
      </c>
      <c r="G960" s="235">
        <v>0.8</v>
      </c>
      <c r="H960" s="236" t="s">
        <v>1437</v>
      </c>
      <c r="I960" s="237" t="s">
        <v>1438</v>
      </c>
    </row>
    <row r="961" spans="1:9" ht="13">
      <c r="A961" s="164" t="s">
        <v>1452</v>
      </c>
      <c r="B961" s="2" t="s">
        <v>1453</v>
      </c>
      <c r="C961" s="3">
        <v>6</v>
      </c>
      <c r="D961" s="152">
        <v>8.6782000000000004</v>
      </c>
      <c r="E961" s="100">
        <v>1</v>
      </c>
      <c r="F961" s="127">
        <v>1.1000000000000001</v>
      </c>
      <c r="G961" s="74">
        <v>0.8</v>
      </c>
      <c r="H961" s="225" t="s">
        <v>1437</v>
      </c>
      <c r="I961" s="226" t="s">
        <v>1438</v>
      </c>
    </row>
    <row r="962" spans="1:9" ht="13">
      <c r="A962" s="164" t="s">
        <v>1454</v>
      </c>
      <c r="B962" s="2" t="s">
        <v>1453</v>
      </c>
      <c r="C962" s="3">
        <v>49.79</v>
      </c>
      <c r="D962" s="152">
        <v>8.6782000000000004</v>
      </c>
      <c r="E962" s="100">
        <v>1</v>
      </c>
      <c r="F962" s="127">
        <v>1.1000000000000001</v>
      </c>
      <c r="G962" s="74">
        <v>0.8</v>
      </c>
      <c r="H962" s="227" t="s">
        <v>1437</v>
      </c>
      <c r="I962" s="228" t="s">
        <v>1438</v>
      </c>
    </row>
    <row r="963" spans="1:9" ht="13">
      <c r="A963" s="164" t="s">
        <v>1455</v>
      </c>
      <c r="B963" s="2" t="s">
        <v>1453</v>
      </c>
      <c r="C963" s="3">
        <v>83.64</v>
      </c>
      <c r="D963" s="152">
        <v>17.975999999999999</v>
      </c>
      <c r="E963" s="100">
        <v>1</v>
      </c>
      <c r="F963" s="127">
        <v>1.1000000000000001</v>
      </c>
      <c r="G963" s="74">
        <v>0.8</v>
      </c>
      <c r="H963" s="227" t="s">
        <v>1437</v>
      </c>
      <c r="I963" s="228" t="s">
        <v>1438</v>
      </c>
    </row>
    <row r="964" spans="1:9" ht="13">
      <c r="A964" s="229" t="s">
        <v>1456</v>
      </c>
      <c r="B964" s="230" t="s">
        <v>1453</v>
      </c>
      <c r="C964" s="231">
        <v>118.89</v>
      </c>
      <c r="D964" s="232">
        <v>29.490100000000002</v>
      </c>
      <c r="E964" s="233">
        <v>1</v>
      </c>
      <c r="F964" s="234">
        <v>1.1000000000000001</v>
      </c>
      <c r="G964" s="235">
        <v>0.8</v>
      </c>
      <c r="H964" s="236" t="s">
        <v>1437</v>
      </c>
      <c r="I964" s="237" t="s">
        <v>1438</v>
      </c>
    </row>
    <row r="965" spans="1:9" ht="13">
      <c r="A965" s="164" t="s">
        <v>1457</v>
      </c>
      <c r="B965" s="2" t="s">
        <v>1458</v>
      </c>
      <c r="C965" s="3">
        <v>63.46</v>
      </c>
      <c r="D965" s="152">
        <v>12.4354</v>
      </c>
      <c r="E965" s="100">
        <v>1</v>
      </c>
      <c r="F965" s="127">
        <v>1.1000000000000001</v>
      </c>
      <c r="G965" s="74">
        <v>0.8</v>
      </c>
      <c r="H965" s="225" t="s">
        <v>1437</v>
      </c>
      <c r="I965" s="226" t="s">
        <v>1438</v>
      </c>
    </row>
    <row r="966" spans="1:9" ht="13">
      <c r="A966" s="164" t="s">
        <v>1459</v>
      </c>
      <c r="B966" s="2" t="s">
        <v>1458</v>
      </c>
      <c r="C966" s="3">
        <v>51.02</v>
      </c>
      <c r="D966" s="152">
        <v>11.9955</v>
      </c>
      <c r="E966" s="100">
        <v>1</v>
      </c>
      <c r="F966" s="127">
        <v>1.1000000000000001</v>
      </c>
      <c r="G966" s="74">
        <v>0.8</v>
      </c>
      <c r="H966" s="227" t="s">
        <v>1437</v>
      </c>
      <c r="I966" s="228" t="s">
        <v>1438</v>
      </c>
    </row>
    <row r="967" spans="1:9" ht="13">
      <c r="A967" s="164" t="s">
        <v>1460</v>
      </c>
      <c r="B967" s="2" t="s">
        <v>1458</v>
      </c>
      <c r="C967" s="3">
        <v>51.02</v>
      </c>
      <c r="D967" s="152">
        <v>10.904999999999999</v>
      </c>
      <c r="E967" s="100">
        <v>1</v>
      </c>
      <c r="F967" s="127">
        <v>1.1000000000000001</v>
      </c>
      <c r="G967" s="74">
        <v>0.8</v>
      </c>
      <c r="H967" s="227" t="s">
        <v>1437</v>
      </c>
      <c r="I967" s="228" t="s">
        <v>1438</v>
      </c>
    </row>
    <row r="968" spans="1:9" ht="13">
      <c r="A968" s="229" t="s">
        <v>1461</v>
      </c>
      <c r="B968" s="230" t="s">
        <v>1458</v>
      </c>
      <c r="C968" s="231">
        <v>1.92</v>
      </c>
      <c r="D968" s="232">
        <v>2.0661999999999998</v>
      </c>
      <c r="E968" s="233">
        <v>1</v>
      </c>
      <c r="F968" s="234">
        <v>1.1000000000000001</v>
      </c>
      <c r="G968" s="235">
        <v>0.8</v>
      </c>
      <c r="H968" s="236" t="s">
        <v>1437</v>
      </c>
      <c r="I968" s="237" t="s">
        <v>1438</v>
      </c>
    </row>
    <row r="969" spans="1:9" ht="13">
      <c r="A969" s="164" t="s">
        <v>1462</v>
      </c>
      <c r="B969" s="2" t="s">
        <v>1463</v>
      </c>
      <c r="C969" s="3">
        <v>2.67</v>
      </c>
      <c r="D969" s="152">
        <v>7.8048000000000002</v>
      </c>
      <c r="E969" s="100">
        <v>1</v>
      </c>
      <c r="F969" s="100">
        <v>1.1000000000000001</v>
      </c>
      <c r="G969" s="242">
        <v>0.8</v>
      </c>
      <c r="H969" s="243" t="s">
        <v>1437</v>
      </c>
      <c r="I969" s="226" t="s">
        <v>1438</v>
      </c>
    </row>
    <row r="970" spans="1:9" ht="13">
      <c r="A970" s="164" t="s">
        <v>1464</v>
      </c>
      <c r="B970" s="2" t="s">
        <v>1463</v>
      </c>
      <c r="C970" s="3">
        <v>57.31</v>
      </c>
      <c r="D970" s="152">
        <v>10.824999999999999</v>
      </c>
      <c r="E970" s="100">
        <v>1</v>
      </c>
      <c r="F970" s="127">
        <v>1.1000000000000001</v>
      </c>
      <c r="G970" s="74">
        <v>0.8</v>
      </c>
      <c r="H970" s="227" t="s">
        <v>1437</v>
      </c>
      <c r="I970" s="228" t="s">
        <v>1438</v>
      </c>
    </row>
    <row r="971" spans="1:9" ht="13">
      <c r="A971" s="164" t="s">
        <v>1465</v>
      </c>
      <c r="B971" s="2" t="s">
        <v>1463</v>
      </c>
      <c r="C971" s="3">
        <v>65.84</v>
      </c>
      <c r="D971" s="152">
        <v>11.9659</v>
      </c>
      <c r="E971" s="100">
        <v>1</v>
      </c>
      <c r="F971" s="127">
        <v>1.1000000000000001</v>
      </c>
      <c r="G971" s="74">
        <v>0.8</v>
      </c>
      <c r="H971" s="227" t="s">
        <v>1437</v>
      </c>
      <c r="I971" s="228" t="s">
        <v>1438</v>
      </c>
    </row>
    <row r="972" spans="1:9" ht="13">
      <c r="A972" s="229" t="s">
        <v>1466</v>
      </c>
      <c r="B972" s="230" t="s">
        <v>1463</v>
      </c>
      <c r="C972" s="231">
        <v>94.68</v>
      </c>
      <c r="D972" s="232">
        <v>20.1343</v>
      </c>
      <c r="E972" s="233">
        <v>1</v>
      </c>
      <c r="F972" s="234">
        <v>1.1000000000000001</v>
      </c>
      <c r="G972" s="235">
        <v>0.8</v>
      </c>
      <c r="H972" s="236" t="s">
        <v>1437</v>
      </c>
      <c r="I972" s="237" t="s">
        <v>1438</v>
      </c>
    </row>
    <row r="973" spans="1:9" ht="13">
      <c r="A973" s="164" t="s">
        <v>1467</v>
      </c>
      <c r="B973" s="2" t="s">
        <v>1468</v>
      </c>
      <c r="C973" s="3">
        <v>3.76</v>
      </c>
      <c r="D973" s="152">
        <v>2.6183999999999998</v>
      </c>
      <c r="E973" s="100">
        <v>1</v>
      </c>
      <c r="F973" s="127">
        <v>1.1000000000000001</v>
      </c>
      <c r="G973" s="74">
        <v>0.8</v>
      </c>
      <c r="H973" s="225" t="s">
        <v>1437</v>
      </c>
      <c r="I973" s="226" t="s">
        <v>1438</v>
      </c>
    </row>
    <row r="974" spans="1:9" ht="13">
      <c r="A974" s="164" t="s">
        <v>1469</v>
      </c>
      <c r="B974" s="2" t="s">
        <v>1468</v>
      </c>
      <c r="C974" s="3">
        <v>61.36</v>
      </c>
      <c r="D974" s="152">
        <v>10.027699999999999</v>
      </c>
      <c r="E974" s="100">
        <v>1</v>
      </c>
      <c r="F974" s="127">
        <v>1.1000000000000001</v>
      </c>
      <c r="G974" s="74">
        <v>0.8</v>
      </c>
      <c r="H974" s="227" t="s">
        <v>1437</v>
      </c>
      <c r="I974" s="228" t="s">
        <v>1438</v>
      </c>
    </row>
    <row r="975" spans="1:9" ht="13">
      <c r="A975" s="164" t="s">
        <v>1470</v>
      </c>
      <c r="B975" s="2" t="s">
        <v>1468</v>
      </c>
      <c r="C975" s="3">
        <v>69.2</v>
      </c>
      <c r="D975" s="152">
        <v>11.576000000000001</v>
      </c>
      <c r="E975" s="100">
        <v>1</v>
      </c>
      <c r="F975" s="127">
        <v>1.1000000000000001</v>
      </c>
      <c r="G975" s="74">
        <v>0.8</v>
      </c>
      <c r="H975" s="227" t="s">
        <v>1437</v>
      </c>
      <c r="I975" s="228" t="s">
        <v>1438</v>
      </c>
    </row>
    <row r="976" spans="1:9" ht="13">
      <c r="A976" s="229" t="s">
        <v>1471</v>
      </c>
      <c r="B976" s="230" t="s">
        <v>1468</v>
      </c>
      <c r="C976" s="231">
        <v>85.31</v>
      </c>
      <c r="D976" s="232">
        <v>16.715699999999998</v>
      </c>
      <c r="E976" s="233">
        <v>1</v>
      </c>
      <c r="F976" s="234">
        <v>1.1000000000000001</v>
      </c>
      <c r="G976" s="235">
        <v>0.8</v>
      </c>
      <c r="H976" s="236" t="s">
        <v>1437</v>
      </c>
      <c r="I976" s="237" t="s">
        <v>1438</v>
      </c>
    </row>
    <row r="977" spans="1:9" ht="13">
      <c r="A977" s="164" t="s">
        <v>1472</v>
      </c>
      <c r="B977" s="2" t="s">
        <v>1473</v>
      </c>
      <c r="C977" s="3">
        <v>17.920000000000002</v>
      </c>
      <c r="D977" s="152">
        <v>2.7534000000000001</v>
      </c>
      <c r="E977" s="100">
        <v>1</v>
      </c>
      <c r="F977" s="127">
        <v>1.1000000000000001</v>
      </c>
      <c r="G977" s="74">
        <v>0.8</v>
      </c>
      <c r="H977" s="225" t="s">
        <v>1437</v>
      </c>
      <c r="I977" s="226" t="s">
        <v>1438</v>
      </c>
    </row>
    <row r="978" spans="1:9" ht="13">
      <c r="A978" s="164" t="s">
        <v>1474</v>
      </c>
      <c r="B978" s="2" t="s">
        <v>1473</v>
      </c>
      <c r="C978" s="3">
        <v>50.91</v>
      </c>
      <c r="D978" s="152">
        <v>7.9039999999999999</v>
      </c>
      <c r="E978" s="100">
        <v>1</v>
      </c>
      <c r="F978" s="127">
        <v>1.1000000000000001</v>
      </c>
      <c r="G978" s="74">
        <v>0.8</v>
      </c>
      <c r="H978" s="227" t="s">
        <v>1437</v>
      </c>
      <c r="I978" s="228" t="s">
        <v>1438</v>
      </c>
    </row>
    <row r="979" spans="1:9" ht="13">
      <c r="A979" s="164" t="s">
        <v>1475</v>
      </c>
      <c r="B979" s="2" t="s">
        <v>1473</v>
      </c>
      <c r="C979" s="3">
        <v>57.7</v>
      </c>
      <c r="D979" s="152">
        <v>8.8190000000000008</v>
      </c>
      <c r="E979" s="100">
        <v>1</v>
      </c>
      <c r="F979" s="127">
        <v>1.1000000000000001</v>
      </c>
      <c r="G979" s="74">
        <v>0.8</v>
      </c>
      <c r="H979" s="227" t="s">
        <v>1437</v>
      </c>
      <c r="I979" s="228" t="s">
        <v>1438</v>
      </c>
    </row>
    <row r="980" spans="1:9" ht="13">
      <c r="A980" s="229" t="s">
        <v>1476</v>
      </c>
      <c r="B980" s="230" t="s">
        <v>1473</v>
      </c>
      <c r="C980" s="231">
        <v>69.569999999999993</v>
      </c>
      <c r="D980" s="232">
        <v>12.9354</v>
      </c>
      <c r="E980" s="233">
        <v>1</v>
      </c>
      <c r="F980" s="234">
        <v>1.1000000000000001</v>
      </c>
      <c r="G980" s="235">
        <v>0.8</v>
      </c>
      <c r="H980" s="236" t="s">
        <v>1437</v>
      </c>
      <c r="I980" s="237" t="s">
        <v>1438</v>
      </c>
    </row>
    <row r="981" spans="1:9" ht="13">
      <c r="A981" s="164" t="s">
        <v>1477</v>
      </c>
      <c r="B981" s="2" t="s">
        <v>1478</v>
      </c>
      <c r="C981" s="3">
        <v>3.02</v>
      </c>
      <c r="D981" s="152">
        <v>2.5951</v>
      </c>
      <c r="E981" s="100">
        <v>1</v>
      </c>
      <c r="F981" s="127">
        <v>1.1000000000000001</v>
      </c>
      <c r="G981" s="74">
        <v>0.8</v>
      </c>
      <c r="H981" s="225" t="s">
        <v>1437</v>
      </c>
      <c r="I981" s="226" t="s">
        <v>1438</v>
      </c>
    </row>
    <row r="982" spans="1:9" ht="13">
      <c r="A982" s="164" t="s">
        <v>1479</v>
      </c>
      <c r="B982" s="2" t="s">
        <v>1478</v>
      </c>
      <c r="C982" s="3">
        <v>36.35</v>
      </c>
      <c r="D982" s="152">
        <v>4.9234999999999998</v>
      </c>
      <c r="E982" s="100">
        <v>1</v>
      </c>
      <c r="F982" s="127">
        <v>1.1000000000000001</v>
      </c>
      <c r="G982" s="74">
        <v>0.8</v>
      </c>
      <c r="H982" s="227" t="s">
        <v>1437</v>
      </c>
      <c r="I982" s="228" t="s">
        <v>1438</v>
      </c>
    </row>
    <row r="983" spans="1:9" ht="13">
      <c r="A983" s="164" t="s">
        <v>1480</v>
      </c>
      <c r="B983" s="2" t="s">
        <v>1478</v>
      </c>
      <c r="C983" s="3">
        <v>49.59</v>
      </c>
      <c r="D983" s="152">
        <v>7.5492999999999997</v>
      </c>
      <c r="E983" s="100">
        <v>1</v>
      </c>
      <c r="F983" s="127">
        <v>1.1000000000000001</v>
      </c>
      <c r="G983" s="74">
        <v>0.8</v>
      </c>
      <c r="H983" s="227" t="s">
        <v>1437</v>
      </c>
      <c r="I983" s="228" t="s">
        <v>1438</v>
      </c>
    </row>
    <row r="984" spans="1:9" ht="13">
      <c r="A984" s="229" t="s">
        <v>1481</v>
      </c>
      <c r="B984" s="230" t="s">
        <v>1478</v>
      </c>
      <c r="C984" s="231">
        <v>74.3</v>
      </c>
      <c r="D984" s="232">
        <v>15.6592</v>
      </c>
      <c r="E984" s="233">
        <v>1</v>
      </c>
      <c r="F984" s="234">
        <v>1.1000000000000001</v>
      </c>
      <c r="G984" s="235">
        <v>0.8</v>
      </c>
      <c r="H984" s="236" t="s">
        <v>1437</v>
      </c>
      <c r="I984" s="237" t="s">
        <v>1438</v>
      </c>
    </row>
    <row r="985" spans="1:9" ht="13">
      <c r="A985" s="164" t="s">
        <v>1482</v>
      </c>
      <c r="B985" s="2" t="s">
        <v>1483</v>
      </c>
      <c r="C985" s="3">
        <v>24.79</v>
      </c>
      <c r="D985" s="152">
        <v>3.1652</v>
      </c>
      <c r="E985" s="100">
        <v>1</v>
      </c>
      <c r="F985" s="127">
        <v>1.1000000000000001</v>
      </c>
      <c r="G985" s="74">
        <v>0.8</v>
      </c>
      <c r="H985" s="225" t="s">
        <v>1437</v>
      </c>
      <c r="I985" s="226" t="s">
        <v>1438</v>
      </c>
    </row>
    <row r="986" spans="1:9" ht="13">
      <c r="A986" s="164" t="s">
        <v>1484</v>
      </c>
      <c r="B986" s="2" t="s">
        <v>1483</v>
      </c>
      <c r="C986" s="3">
        <v>39.159999999999997</v>
      </c>
      <c r="D986" s="152">
        <v>5.5510999999999999</v>
      </c>
      <c r="E986" s="100">
        <v>1</v>
      </c>
      <c r="F986" s="127">
        <v>1.1000000000000001</v>
      </c>
      <c r="G986" s="74">
        <v>0.8</v>
      </c>
      <c r="H986" s="227" t="s">
        <v>1437</v>
      </c>
      <c r="I986" s="228" t="s">
        <v>1438</v>
      </c>
    </row>
    <row r="987" spans="1:9" ht="13">
      <c r="A987" s="164" t="s">
        <v>1485</v>
      </c>
      <c r="B987" s="2" t="s">
        <v>1483</v>
      </c>
      <c r="C987" s="3">
        <v>47.13</v>
      </c>
      <c r="D987" s="152">
        <v>6.9177</v>
      </c>
      <c r="E987" s="100">
        <v>1</v>
      </c>
      <c r="F987" s="127">
        <v>1.1000000000000001</v>
      </c>
      <c r="G987" s="74">
        <v>0.8</v>
      </c>
      <c r="H987" s="227" t="s">
        <v>1437</v>
      </c>
      <c r="I987" s="228" t="s">
        <v>1438</v>
      </c>
    </row>
    <row r="988" spans="1:9" ht="13">
      <c r="A988" s="229" t="s">
        <v>1486</v>
      </c>
      <c r="B988" s="230" t="s">
        <v>1483</v>
      </c>
      <c r="C988" s="231">
        <v>59.78</v>
      </c>
      <c r="D988" s="232">
        <v>10.783799999999999</v>
      </c>
      <c r="E988" s="233">
        <v>1</v>
      </c>
      <c r="F988" s="234">
        <v>1.1000000000000001</v>
      </c>
      <c r="G988" s="235">
        <v>0.8</v>
      </c>
      <c r="H988" s="236" t="s">
        <v>1437</v>
      </c>
      <c r="I988" s="237" t="s">
        <v>1438</v>
      </c>
    </row>
    <row r="989" spans="1:9" ht="13">
      <c r="A989" s="164" t="s">
        <v>1487</v>
      </c>
      <c r="B989" s="2" t="s">
        <v>1488</v>
      </c>
      <c r="C989" s="3">
        <v>12.41</v>
      </c>
      <c r="D989" s="152">
        <v>1.4789000000000001</v>
      </c>
      <c r="E989" s="100">
        <v>1</v>
      </c>
      <c r="F989" s="127">
        <v>1.1000000000000001</v>
      </c>
      <c r="G989" s="74">
        <v>0.8</v>
      </c>
      <c r="H989" s="225" t="s">
        <v>1437</v>
      </c>
      <c r="I989" s="226" t="s">
        <v>1438</v>
      </c>
    </row>
    <row r="990" spans="1:9" ht="13">
      <c r="A990" s="164" t="s">
        <v>1489</v>
      </c>
      <c r="B990" s="2" t="s">
        <v>1488</v>
      </c>
      <c r="C990" s="3">
        <v>30.26</v>
      </c>
      <c r="D990" s="152">
        <v>4.0198</v>
      </c>
      <c r="E990" s="100">
        <v>1</v>
      </c>
      <c r="F990" s="127">
        <v>1.1000000000000001</v>
      </c>
      <c r="G990" s="74">
        <v>0.8</v>
      </c>
      <c r="H990" s="227" t="s">
        <v>1437</v>
      </c>
      <c r="I990" s="228" t="s">
        <v>1438</v>
      </c>
    </row>
    <row r="991" spans="1:9" ht="13">
      <c r="A991" s="164" t="s">
        <v>1490</v>
      </c>
      <c r="B991" s="2" t="s">
        <v>1488</v>
      </c>
      <c r="C991" s="3">
        <v>41.59</v>
      </c>
      <c r="D991" s="152">
        <v>5.883</v>
      </c>
      <c r="E991" s="100">
        <v>1</v>
      </c>
      <c r="F991" s="127">
        <v>1.1000000000000001</v>
      </c>
      <c r="G991" s="74">
        <v>0.8</v>
      </c>
      <c r="H991" s="227" t="s">
        <v>1437</v>
      </c>
      <c r="I991" s="228" t="s">
        <v>1438</v>
      </c>
    </row>
    <row r="992" spans="1:9" ht="13">
      <c r="A992" s="229" t="s">
        <v>1491</v>
      </c>
      <c r="B992" s="230" t="s">
        <v>1488</v>
      </c>
      <c r="C992" s="231">
        <v>55.34</v>
      </c>
      <c r="D992" s="232">
        <v>9.5526</v>
      </c>
      <c r="E992" s="233">
        <v>1</v>
      </c>
      <c r="F992" s="234">
        <v>1.1000000000000001</v>
      </c>
      <c r="G992" s="235">
        <v>0.8</v>
      </c>
      <c r="H992" s="236" t="s">
        <v>1437</v>
      </c>
      <c r="I992" s="237" t="s">
        <v>1438</v>
      </c>
    </row>
    <row r="993" spans="1:9" ht="13">
      <c r="A993" s="164" t="s">
        <v>1492</v>
      </c>
      <c r="B993" s="2" t="s">
        <v>1493</v>
      </c>
      <c r="C993" s="3">
        <v>15</v>
      </c>
      <c r="D993" s="152">
        <v>5.3471000000000002</v>
      </c>
      <c r="E993" s="100">
        <v>1</v>
      </c>
      <c r="F993" s="127">
        <v>1.1000000000000001</v>
      </c>
      <c r="G993" s="74">
        <v>0.8</v>
      </c>
      <c r="H993" s="225" t="s">
        <v>1437</v>
      </c>
      <c r="I993" s="226" t="s">
        <v>1438</v>
      </c>
    </row>
    <row r="994" spans="1:9" ht="13">
      <c r="A994" s="164" t="s">
        <v>1494</v>
      </c>
      <c r="B994" s="2" t="s">
        <v>1493</v>
      </c>
      <c r="C994" s="3">
        <v>26.19</v>
      </c>
      <c r="D994" s="152">
        <v>5.3471000000000002</v>
      </c>
      <c r="E994" s="100">
        <v>1</v>
      </c>
      <c r="F994" s="127">
        <v>1.1000000000000001</v>
      </c>
      <c r="G994" s="74">
        <v>0.8</v>
      </c>
      <c r="H994" s="227" t="s">
        <v>1437</v>
      </c>
      <c r="I994" s="228" t="s">
        <v>1438</v>
      </c>
    </row>
    <row r="995" spans="1:9" ht="13">
      <c r="A995" s="164" t="s">
        <v>1495</v>
      </c>
      <c r="B995" s="2" t="s">
        <v>1493</v>
      </c>
      <c r="C995" s="3">
        <v>41.04</v>
      </c>
      <c r="D995" s="152">
        <v>7.8875999999999999</v>
      </c>
      <c r="E995" s="100">
        <v>1</v>
      </c>
      <c r="F995" s="127">
        <v>1.1000000000000001</v>
      </c>
      <c r="G995" s="74">
        <v>0.8</v>
      </c>
      <c r="H995" s="227" t="s">
        <v>1437</v>
      </c>
      <c r="I995" s="228" t="s">
        <v>1438</v>
      </c>
    </row>
    <row r="996" spans="1:9" ht="13">
      <c r="A996" s="229" t="s">
        <v>1496</v>
      </c>
      <c r="B996" s="230" t="s">
        <v>1493</v>
      </c>
      <c r="C996" s="231">
        <v>78.28</v>
      </c>
      <c r="D996" s="232">
        <v>19.723500000000001</v>
      </c>
      <c r="E996" s="233">
        <v>1</v>
      </c>
      <c r="F996" s="234">
        <v>1.1000000000000001</v>
      </c>
      <c r="G996" s="235">
        <v>0.8</v>
      </c>
      <c r="H996" s="236" t="s">
        <v>1437</v>
      </c>
      <c r="I996" s="237" t="s">
        <v>1438</v>
      </c>
    </row>
    <row r="997" spans="1:9" ht="13">
      <c r="A997" s="164" t="s">
        <v>1497</v>
      </c>
      <c r="B997" s="2" t="s">
        <v>1498</v>
      </c>
      <c r="C997" s="3">
        <v>14.2</v>
      </c>
      <c r="D997" s="152">
        <v>1.8056000000000001</v>
      </c>
      <c r="E997" s="100">
        <v>1</v>
      </c>
      <c r="F997" s="127">
        <v>1.1000000000000001</v>
      </c>
      <c r="G997" s="74">
        <v>0.8</v>
      </c>
      <c r="H997" s="225" t="s">
        <v>1437</v>
      </c>
      <c r="I997" s="226" t="s">
        <v>1438</v>
      </c>
    </row>
    <row r="998" spans="1:9" ht="13">
      <c r="A998" s="164" t="s">
        <v>1499</v>
      </c>
      <c r="B998" s="2" t="s">
        <v>1498</v>
      </c>
      <c r="C998" s="3">
        <v>21.81</v>
      </c>
      <c r="D998" s="152">
        <v>2.9285999999999999</v>
      </c>
      <c r="E998" s="100">
        <v>1</v>
      </c>
      <c r="F998" s="127">
        <v>1.1000000000000001</v>
      </c>
      <c r="G998" s="74">
        <v>0.8</v>
      </c>
      <c r="H998" s="227" t="s">
        <v>1437</v>
      </c>
      <c r="I998" s="228" t="s">
        <v>1438</v>
      </c>
    </row>
    <row r="999" spans="1:9" ht="13">
      <c r="A999" s="164" t="s">
        <v>1500</v>
      </c>
      <c r="B999" s="2" t="s">
        <v>1498</v>
      </c>
      <c r="C999" s="3">
        <v>34.58</v>
      </c>
      <c r="D999" s="152">
        <v>5.0110000000000001</v>
      </c>
      <c r="E999" s="100">
        <v>1</v>
      </c>
      <c r="F999" s="127">
        <v>1.1000000000000001</v>
      </c>
      <c r="G999" s="74">
        <v>0.8</v>
      </c>
      <c r="H999" s="227" t="s">
        <v>1437</v>
      </c>
      <c r="I999" s="228" t="s">
        <v>1438</v>
      </c>
    </row>
    <row r="1000" spans="1:9" ht="13">
      <c r="A1000" s="229" t="s">
        <v>1501</v>
      </c>
      <c r="B1000" s="230" t="s">
        <v>1498</v>
      </c>
      <c r="C1000" s="231">
        <v>43.81</v>
      </c>
      <c r="D1000" s="232">
        <v>8.6913999999999998</v>
      </c>
      <c r="E1000" s="233">
        <v>1</v>
      </c>
      <c r="F1000" s="234">
        <v>1.1000000000000001</v>
      </c>
      <c r="G1000" s="235">
        <v>0.8</v>
      </c>
      <c r="H1000" s="236" t="s">
        <v>1437</v>
      </c>
      <c r="I1000" s="237" t="s">
        <v>1438</v>
      </c>
    </row>
    <row r="1001" spans="1:9" ht="13">
      <c r="A1001" s="164" t="s">
        <v>1502</v>
      </c>
      <c r="B1001" s="2" t="s">
        <v>1503</v>
      </c>
      <c r="C1001" s="3">
        <v>18.39</v>
      </c>
      <c r="D1001" s="152">
        <v>2.2536999999999998</v>
      </c>
      <c r="E1001" s="100">
        <v>1</v>
      </c>
      <c r="F1001" s="127">
        <v>1.1000000000000001</v>
      </c>
      <c r="G1001" s="74">
        <v>0.8</v>
      </c>
      <c r="H1001" s="225" t="s">
        <v>1437</v>
      </c>
      <c r="I1001" s="226" t="s">
        <v>1438</v>
      </c>
    </row>
    <row r="1002" spans="1:9" ht="13">
      <c r="A1002" s="164" t="s">
        <v>1504</v>
      </c>
      <c r="B1002" s="2" t="s">
        <v>1503</v>
      </c>
      <c r="C1002" s="3">
        <v>26.51</v>
      </c>
      <c r="D1002" s="152">
        <v>3.4348000000000001</v>
      </c>
      <c r="E1002" s="100">
        <v>1</v>
      </c>
      <c r="F1002" s="127">
        <v>1.1000000000000001</v>
      </c>
      <c r="G1002" s="74">
        <v>0.8</v>
      </c>
      <c r="H1002" s="227" t="s">
        <v>1437</v>
      </c>
      <c r="I1002" s="228" t="s">
        <v>1438</v>
      </c>
    </row>
    <row r="1003" spans="1:9" ht="13">
      <c r="A1003" s="164" t="s">
        <v>1505</v>
      </c>
      <c r="B1003" s="2" t="s">
        <v>1503</v>
      </c>
      <c r="C1003" s="3">
        <v>33.78</v>
      </c>
      <c r="D1003" s="152">
        <v>4.7157999999999998</v>
      </c>
      <c r="E1003" s="100">
        <v>1</v>
      </c>
      <c r="F1003" s="127">
        <v>1.1000000000000001</v>
      </c>
      <c r="G1003" s="74">
        <v>0.8</v>
      </c>
      <c r="H1003" s="227" t="s">
        <v>1437</v>
      </c>
      <c r="I1003" s="228" t="s">
        <v>1438</v>
      </c>
    </row>
    <row r="1004" spans="1:9" ht="13">
      <c r="A1004" s="229" t="s">
        <v>1506</v>
      </c>
      <c r="B1004" s="230" t="s">
        <v>1503</v>
      </c>
      <c r="C1004" s="231">
        <v>43.39</v>
      </c>
      <c r="D1004" s="232">
        <v>7.1342999999999996</v>
      </c>
      <c r="E1004" s="233">
        <v>1</v>
      </c>
      <c r="F1004" s="234">
        <v>1.1000000000000001</v>
      </c>
      <c r="G1004" s="235">
        <v>0.8</v>
      </c>
      <c r="H1004" s="236" t="s">
        <v>1437</v>
      </c>
      <c r="I1004" s="237" t="s">
        <v>1438</v>
      </c>
    </row>
    <row r="1005" spans="1:9" ht="13">
      <c r="A1005" s="164" t="s">
        <v>1507</v>
      </c>
      <c r="B1005" s="2" t="s">
        <v>1508</v>
      </c>
      <c r="C1005" s="3">
        <v>14.74</v>
      </c>
      <c r="D1005" s="152">
        <v>1.9430000000000001</v>
      </c>
      <c r="E1005" s="100">
        <v>1</v>
      </c>
      <c r="F1005" s="127">
        <v>1.1000000000000001</v>
      </c>
      <c r="G1005" s="74">
        <v>0.8</v>
      </c>
      <c r="H1005" s="225" t="s">
        <v>1437</v>
      </c>
      <c r="I1005" s="226" t="s">
        <v>1438</v>
      </c>
    </row>
    <row r="1006" spans="1:9" ht="13">
      <c r="A1006" s="164" t="s">
        <v>1509</v>
      </c>
      <c r="B1006" s="2" t="s">
        <v>1508</v>
      </c>
      <c r="C1006" s="3">
        <v>23.02</v>
      </c>
      <c r="D1006" s="152">
        <v>3.2492000000000001</v>
      </c>
      <c r="E1006" s="100">
        <v>1</v>
      </c>
      <c r="F1006" s="127">
        <v>1.1000000000000001</v>
      </c>
      <c r="G1006" s="74">
        <v>0.8</v>
      </c>
      <c r="H1006" s="227" t="s">
        <v>1437</v>
      </c>
      <c r="I1006" s="228" t="s">
        <v>1438</v>
      </c>
    </row>
    <row r="1007" spans="1:9" ht="13">
      <c r="A1007" s="164" t="s">
        <v>1510</v>
      </c>
      <c r="B1007" s="2" t="s">
        <v>1508</v>
      </c>
      <c r="C1007" s="3">
        <v>34.39</v>
      </c>
      <c r="D1007" s="152">
        <v>4.4812000000000003</v>
      </c>
      <c r="E1007" s="100">
        <v>1</v>
      </c>
      <c r="F1007" s="127">
        <v>1.1000000000000001</v>
      </c>
      <c r="G1007" s="74">
        <v>0.8</v>
      </c>
      <c r="H1007" s="227" t="s">
        <v>1437</v>
      </c>
      <c r="I1007" s="228" t="s">
        <v>1438</v>
      </c>
    </row>
    <row r="1008" spans="1:9" ht="13">
      <c r="A1008" s="229" t="s">
        <v>1511</v>
      </c>
      <c r="B1008" s="230" t="s">
        <v>1508</v>
      </c>
      <c r="C1008" s="231">
        <v>38.42</v>
      </c>
      <c r="D1008" s="232">
        <v>7.1699000000000002</v>
      </c>
      <c r="E1008" s="233">
        <v>1</v>
      </c>
      <c r="F1008" s="234">
        <v>1.1000000000000001</v>
      </c>
      <c r="G1008" s="235">
        <v>0.8</v>
      </c>
      <c r="H1008" s="236" t="s">
        <v>1437</v>
      </c>
      <c r="I1008" s="237" t="s">
        <v>1438</v>
      </c>
    </row>
    <row r="1009" spans="1:9" ht="13">
      <c r="A1009" s="164" t="s">
        <v>1512</v>
      </c>
      <c r="B1009" s="2" t="s">
        <v>1513</v>
      </c>
      <c r="C1009" s="3">
        <v>10.89</v>
      </c>
      <c r="D1009" s="152">
        <v>1.2134</v>
      </c>
      <c r="E1009" s="100">
        <v>1</v>
      </c>
      <c r="F1009" s="127">
        <v>1.1000000000000001</v>
      </c>
      <c r="G1009" s="74">
        <v>0.8</v>
      </c>
      <c r="H1009" s="225" t="s">
        <v>1437</v>
      </c>
      <c r="I1009" s="226" t="s">
        <v>1438</v>
      </c>
    </row>
    <row r="1010" spans="1:9" ht="13">
      <c r="A1010" s="164" t="s">
        <v>1514</v>
      </c>
      <c r="B1010" s="2" t="s">
        <v>1513</v>
      </c>
      <c r="C1010" s="3">
        <v>19.52</v>
      </c>
      <c r="D1010" s="152">
        <v>2.3618999999999999</v>
      </c>
      <c r="E1010" s="100">
        <v>1</v>
      </c>
      <c r="F1010" s="127">
        <v>1.1000000000000001</v>
      </c>
      <c r="G1010" s="74">
        <v>0.8</v>
      </c>
      <c r="H1010" s="227" t="s">
        <v>1437</v>
      </c>
      <c r="I1010" s="228" t="s">
        <v>1438</v>
      </c>
    </row>
    <row r="1011" spans="1:9" ht="13">
      <c r="A1011" s="164" t="s">
        <v>1515</v>
      </c>
      <c r="B1011" s="2" t="s">
        <v>1513</v>
      </c>
      <c r="C1011" s="3">
        <v>30.2</v>
      </c>
      <c r="D1011" s="152">
        <v>4.0328999999999997</v>
      </c>
      <c r="E1011" s="100">
        <v>1</v>
      </c>
      <c r="F1011" s="127">
        <v>1.1000000000000001</v>
      </c>
      <c r="G1011" s="74">
        <v>0.8</v>
      </c>
      <c r="H1011" s="227" t="s">
        <v>1437</v>
      </c>
      <c r="I1011" s="228" t="s">
        <v>1438</v>
      </c>
    </row>
    <row r="1012" spans="1:9" ht="13">
      <c r="A1012" s="229" t="s">
        <v>1516</v>
      </c>
      <c r="B1012" s="230" t="s">
        <v>1513</v>
      </c>
      <c r="C1012" s="231">
        <v>33.97</v>
      </c>
      <c r="D1012" s="232">
        <v>5.5906000000000002</v>
      </c>
      <c r="E1012" s="233">
        <v>1</v>
      </c>
      <c r="F1012" s="234">
        <v>1.1000000000000001</v>
      </c>
      <c r="G1012" s="235">
        <v>0.8</v>
      </c>
      <c r="H1012" s="236" t="s">
        <v>1437</v>
      </c>
      <c r="I1012" s="237" t="s">
        <v>1438</v>
      </c>
    </row>
    <row r="1013" spans="1:9" ht="13">
      <c r="A1013" s="164" t="s">
        <v>1517</v>
      </c>
      <c r="B1013" s="2" t="s">
        <v>1518</v>
      </c>
      <c r="C1013" s="3">
        <v>6.76</v>
      </c>
      <c r="D1013" s="152">
        <v>0.72550000000000003</v>
      </c>
      <c r="E1013" s="100">
        <v>1</v>
      </c>
      <c r="F1013" s="127">
        <v>1.1000000000000001</v>
      </c>
      <c r="G1013" s="74">
        <v>0.8</v>
      </c>
      <c r="H1013" s="225" t="s">
        <v>1437</v>
      </c>
      <c r="I1013" s="226" t="s">
        <v>1438</v>
      </c>
    </row>
    <row r="1014" spans="1:9" ht="13">
      <c r="A1014" s="164" t="s">
        <v>1519</v>
      </c>
      <c r="B1014" s="2" t="s">
        <v>1518</v>
      </c>
      <c r="C1014" s="3">
        <v>15.31</v>
      </c>
      <c r="D1014" s="152">
        <v>2.0880999999999998</v>
      </c>
      <c r="E1014" s="100">
        <v>1</v>
      </c>
      <c r="F1014" s="127">
        <v>1.1000000000000001</v>
      </c>
      <c r="G1014" s="74">
        <v>0.8</v>
      </c>
      <c r="H1014" s="227" t="s">
        <v>1437</v>
      </c>
      <c r="I1014" s="228" t="s">
        <v>1438</v>
      </c>
    </row>
    <row r="1015" spans="1:9" ht="13">
      <c r="A1015" s="164" t="s">
        <v>1520</v>
      </c>
      <c r="B1015" s="2" t="s">
        <v>1518</v>
      </c>
      <c r="C1015" s="3">
        <v>24.96</v>
      </c>
      <c r="D1015" s="152">
        <v>3.8805000000000001</v>
      </c>
      <c r="E1015" s="100">
        <v>1</v>
      </c>
      <c r="F1015" s="127">
        <v>1.1000000000000001</v>
      </c>
      <c r="G1015" s="74">
        <v>0.8</v>
      </c>
      <c r="H1015" s="227" t="s">
        <v>1437</v>
      </c>
      <c r="I1015" s="228" t="s">
        <v>1438</v>
      </c>
    </row>
    <row r="1016" spans="1:9" ht="13">
      <c r="A1016" s="229" t="s">
        <v>1521</v>
      </c>
      <c r="B1016" s="230" t="s">
        <v>1518</v>
      </c>
      <c r="C1016" s="231">
        <v>31.26</v>
      </c>
      <c r="D1016" s="232">
        <v>6.7419000000000002</v>
      </c>
      <c r="E1016" s="233">
        <v>1</v>
      </c>
      <c r="F1016" s="234">
        <v>1.1000000000000001</v>
      </c>
      <c r="G1016" s="235">
        <v>0.8</v>
      </c>
      <c r="H1016" s="236" t="s">
        <v>1437</v>
      </c>
      <c r="I1016" s="237" t="s">
        <v>1438</v>
      </c>
    </row>
    <row r="1017" spans="1:9" ht="13">
      <c r="A1017" s="164" t="s">
        <v>1522</v>
      </c>
      <c r="B1017" s="2" t="s">
        <v>1523</v>
      </c>
      <c r="C1017" s="3">
        <v>11.47</v>
      </c>
      <c r="D1017" s="152">
        <v>1.4581</v>
      </c>
      <c r="E1017" s="100">
        <v>1</v>
      </c>
      <c r="F1017" s="127">
        <v>1.1000000000000001</v>
      </c>
      <c r="G1017" s="74">
        <v>0.8</v>
      </c>
      <c r="H1017" s="225" t="s">
        <v>1437</v>
      </c>
      <c r="I1017" s="226" t="s">
        <v>1438</v>
      </c>
    </row>
    <row r="1018" spans="1:9" ht="13">
      <c r="A1018" s="164" t="s">
        <v>1524</v>
      </c>
      <c r="B1018" s="2" t="s">
        <v>1523</v>
      </c>
      <c r="C1018" s="3">
        <v>16.2</v>
      </c>
      <c r="D1018" s="152">
        <v>2.1252</v>
      </c>
      <c r="E1018" s="100">
        <v>1</v>
      </c>
      <c r="F1018" s="127">
        <v>1.1000000000000001</v>
      </c>
      <c r="G1018" s="74">
        <v>0.8</v>
      </c>
      <c r="H1018" s="227" t="s">
        <v>1437</v>
      </c>
      <c r="I1018" s="228" t="s">
        <v>1438</v>
      </c>
    </row>
    <row r="1019" spans="1:9" ht="13">
      <c r="A1019" s="164" t="s">
        <v>1525</v>
      </c>
      <c r="B1019" s="2" t="s">
        <v>1523</v>
      </c>
      <c r="C1019" s="3">
        <v>20.38</v>
      </c>
      <c r="D1019" s="152">
        <v>2.9095</v>
      </c>
      <c r="E1019" s="100">
        <v>1</v>
      </c>
      <c r="F1019" s="127">
        <v>1.1000000000000001</v>
      </c>
      <c r="G1019" s="74">
        <v>0.8</v>
      </c>
      <c r="H1019" s="227" t="s">
        <v>1437</v>
      </c>
      <c r="I1019" s="228" t="s">
        <v>1438</v>
      </c>
    </row>
    <row r="1020" spans="1:9" ht="13">
      <c r="A1020" s="229" t="s">
        <v>1526</v>
      </c>
      <c r="B1020" s="230" t="s">
        <v>1523</v>
      </c>
      <c r="C1020" s="231">
        <v>25.92</v>
      </c>
      <c r="D1020" s="232">
        <v>5.2058</v>
      </c>
      <c r="E1020" s="233">
        <v>1</v>
      </c>
      <c r="F1020" s="234">
        <v>1.1000000000000001</v>
      </c>
      <c r="G1020" s="235">
        <v>0.8</v>
      </c>
      <c r="H1020" s="236" t="s">
        <v>1437</v>
      </c>
      <c r="I1020" s="237" t="s">
        <v>1438</v>
      </c>
    </row>
    <row r="1021" spans="1:9" ht="13">
      <c r="A1021" s="164" t="s">
        <v>1527</v>
      </c>
      <c r="B1021" s="2" t="s">
        <v>1528</v>
      </c>
      <c r="C1021" s="3">
        <v>8.89</v>
      </c>
      <c r="D1021" s="152">
        <v>1.1127</v>
      </c>
      <c r="E1021" s="100">
        <v>1</v>
      </c>
      <c r="F1021" s="127">
        <v>1.1000000000000001</v>
      </c>
      <c r="G1021" s="74">
        <v>0.8</v>
      </c>
      <c r="H1021" s="225" t="s">
        <v>1437</v>
      </c>
      <c r="I1021" s="226" t="s">
        <v>1438</v>
      </c>
    </row>
    <row r="1022" spans="1:9" ht="13">
      <c r="A1022" s="164" t="s">
        <v>1529</v>
      </c>
      <c r="B1022" s="2" t="s">
        <v>1528</v>
      </c>
      <c r="C1022" s="3">
        <v>14.33</v>
      </c>
      <c r="D1022" s="152">
        <v>1.9539</v>
      </c>
      <c r="E1022" s="100">
        <v>1</v>
      </c>
      <c r="F1022" s="127">
        <v>1.1000000000000001</v>
      </c>
      <c r="G1022" s="74">
        <v>0.8</v>
      </c>
      <c r="H1022" s="227" t="s">
        <v>1437</v>
      </c>
      <c r="I1022" s="228" t="s">
        <v>1438</v>
      </c>
    </row>
    <row r="1023" spans="1:9" ht="13">
      <c r="A1023" s="164" t="s">
        <v>1530</v>
      </c>
      <c r="B1023" s="2" t="s">
        <v>1528</v>
      </c>
      <c r="C1023" s="3">
        <v>22.14</v>
      </c>
      <c r="D1023" s="152">
        <v>3.6968000000000001</v>
      </c>
      <c r="E1023" s="100">
        <v>1</v>
      </c>
      <c r="F1023" s="127">
        <v>1.1000000000000001</v>
      </c>
      <c r="G1023" s="74">
        <v>0.8</v>
      </c>
      <c r="H1023" s="227" t="s">
        <v>1437</v>
      </c>
      <c r="I1023" s="228" t="s">
        <v>1438</v>
      </c>
    </row>
    <row r="1024" spans="1:9" ht="13">
      <c r="A1024" s="229" t="s">
        <v>1531</v>
      </c>
      <c r="B1024" s="230" t="s">
        <v>1528</v>
      </c>
      <c r="C1024" s="231">
        <v>25.67</v>
      </c>
      <c r="D1024" s="232">
        <v>6.0660999999999996</v>
      </c>
      <c r="E1024" s="233">
        <v>1</v>
      </c>
      <c r="F1024" s="234">
        <v>1.1000000000000001</v>
      </c>
      <c r="G1024" s="235">
        <v>0.8</v>
      </c>
      <c r="H1024" s="236" t="s">
        <v>1437</v>
      </c>
      <c r="I1024" s="237" t="s">
        <v>1438</v>
      </c>
    </row>
    <row r="1025" spans="1:9" ht="13">
      <c r="A1025" s="164" t="s">
        <v>1532</v>
      </c>
      <c r="B1025" s="2" t="s">
        <v>1533</v>
      </c>
      <c r="C1025" s="3">
        <v>11.3</v>
      </c>
      <c r="D1025" s="152">
        <v>1.2624</v>
      </c>
      <c r="E1025" s="100">
        <v>1</v>
      </c>
      <c r="F1025" s="127">
        <v>1.1000000000000001</v>
      </c>
      <c r="G1025" s="74">
        <v>0.8</v>
      </c>
      <c r="H1025" s="225" t="s">
        <v>1437</v>
      </c>
      <c r="I1025" s="226" t="s">
        <v>1438</v>
      </c>
    </row>
    <row r="1026" spans="1:9" ht="13">
      <c r="A1026" s="164" t="s">
        <v>1534</v>
      </c>
      <c r="B1026" s="2" t="s">
        <v>1533</v>
      </c>
      <c r="C1026" s="3">
        <v>16.09</v>
      </c>
      <c r="D1026" s="152">
        <v>1.9494</v>
      </c>
      <c r="E1026" s="100">
        <v>1</v>
      </c>
      <c r="F1026" s="127">
        <v>1.1000000000000001</v>
      </c>
      <c r="G1026" s="74">
        <v>0.8</v>
      </c>
      <c r="H1026" s="227" t="s">
        <v>1437</v>
      </c>
      <c r="I1026" s="228" t="s">
        <v>1438</v>
      </c>
    </row>
    <row r="1027" spans="1:9" ht="13">
      <c r="A1027" s="164" t="s">
        <v>1535</v>
      </c>
      <c r="B1027" s="2" t="s">
        <v>1533</v>
      </c>
      <c r="C1027" s="3">
        <v>24.22</v>
      </c>
      <c r="D1027" s="152">
        <v>3.2631999999999999</v>
      </c>
      <c r="E1027" s="100">
        <v>1</v>
      </c>
      <c r="F1027" s="127">
        <v>1.1000000000000001</v>
      </c>
      <c r="G1027" s="74">
        <v>0.8</v>
      </c>
      <c r="H1027" s="227" t="s">
        <v>1437</v>
      </c>
      <c r="I1027" s="228" t="s">
        <v>1438</v>
      </c>
    </row>
    <row r="1028" spans="1:9" ht="13">
      <c r="A1028" s="229" t="s">
        <v>1536</v>
      </c>
      <c r="B1028" s="230" t="s">
        <v>1533</v>
      </c>
      <c r="C1028" s="231">
        <v>38.64</v>
      </c>
      <c r="D1028" s="232">
        <v>7.3616999999999999</v>
      </c>
      <c r="E1028" s="233">
        <v>1</v>
      </c>
      <c r="F1028" s="234">
        <v>1.1000000000000001</v>
      </c>
      <c r="G1028" s="235">
        <v>0.8</v>
      </c>
      <c r="H1028" s="236" t="s">
        <v>1437</v>
      </c>
      <c r="I1028" s="237" t="s">
        <v>1438</v>
      </c>
    </row>
    <row r="1029" spans="1:9" ht="13">
      <c r="A1029" s="164" t="s">
        <v>1537</v>
      </c>
      <c r="B1029" s="2" t="s">
        <v>1538</v>
      </c>
      <c r="C1029" s="3">
        <v>2.85</v>
      </c>
      <c r="D1029" s="152">
        <v>0.17480000000000001</v>
      </c>
      <c r="E1029" s="100">
        <v>1</v>
      </c>
      <c r="F1029" s="127">
        <v>1.7</v>
      </c>
      <c r="G1029" s="74">
        <v>0.8</v>
      </c>
      <c r="H1029" s="225" t="s">
        <v>1437</v>
      </c>
      <c r="I1029" s="226" t="s">
        <v>1539</v>
      </c>
    </row>
    <row r="1030" spans="1:9" ht="13">
      <c r="A1030" s="164" t="s">
        <v>1540</v>
      </c>
      <c r="B1030" s="2" t="s">
        <v>1538</v>
      </c>
      <c r="C1030" s="3">
        <v>3.39</v>
      </c>
      <c r="D1030" s="152">
        <v>0.25119999999999998</v>
      </c>
      <c r="E1030" s="100">
        <v>1</v>
      </c>
      <c r="F1030" s="127">
        <v>1.7</v>
      </c>
      <c r="G1030" s="74">
        <v>0.8</v>
      </c>
      <c r="H1030" s="227" t="s">
        <v>1437</v>
      </c>
      <c r="I1030" s="228" t="s">
        <v>1539</v>
      </c>
    </row>
    <row r="1031" spans="1:9" ht="13">
      <c r="A1031" s="164" t="s">
        <v>1541</v>
      </c>
      <c r="B1031" s="2" t="s">
        <v>1538</v>
      </c>
      <c r="C1031" s="3">
        <v>6.53</v>
      </c>
      <c r="D1031" s="152">
        <v>0.65980000000000005</v>
      </c>
      <c r="E1031" s="100">
        <v>1</v>
      </c>
      <c r="F1031" s="127">
        <v>1.7</v>
      </c>
      <c r="G1031" s="74">
        <v>0.8</v>
      </c>
      <c r="H1031" s="227" t="s">
        <v>1437</v>
      </c>
      <c r="I1031" s="228" t="s">
        <v>1539</v>
      </c>
    </row>
    <row r="1032" spans="1:9" ht="13">
      <c r="A1032" s="229" t="s">
        <v>1542</v>
      </c>
      <c r="B1032" s="230" t="s">
        <v>1538</v>
      </c>
      <c r="C1032" s="231">
        <v>13.44</v>
      </c>
      <c r="D1032" s="232">
        <v>2.4083999999999999</v>
      </c>
      <c r="E1032" s="233">
        <v>1</v>
      </c>
      <c r="F1032" s="234">
        <v>1.7</v>
      </c>
      <c r="G1032" s="235">
        <v>0.8</v>
      </c>
      <c r="H1032" s="236" t="s">
        <v>1437</v>
      </c>
      <c r="I1032" s="237" t="s">
        <v>1539</v>
      </c>
    </row>
    <row r="1033" spans="1:9" ht="13">
      <c r="A1033" s="164" t="s">
        <v>1543</v>
      </c>
      <c r="B1033" s="2" t="s">
        <v>1544</v>
      </c>
      <c r="C1033" s="3">
        <v>8.31</v>
      </c>
      <c r="D1033" s="152">
        <v>2.9085999999999999</v>
      </c>
      <c r="E1033" s="100">
        <v>1</v>
      </c>
      <c r="F1033" s="127">
        <v>1.1000000000000001</v>
      </c>
      <c r="G1033" s="74">
        <v>0.8</v>
      </c>
      <c r="H1033" s="225" t="s">
        <v>1437</v>
      </c>
      <c r="I1033" s="226" t="s">
        <v>1438</v>
      </c>
    </row>
    <row r="1034" spans="1:9" ht="13">
      <c r="A1034" s="164" t="s">
        <v>1545</v>
      </c>
      <c r="B1034" s="2" t="s">
        <v>1544</v>
      </c>
      <c r="C1034" s="3">
        <v>12.36</v>
      </c>
      <c r="D1034" s="152">
        <v>4.7065999999999999</v>
      </c>
      <c r="E1034" s="100">
        <v>1</v>
      </c>
      <c r="F1034" s="127">
        <v>1.1000000000000001</v>
      </c>
      <c r="G1034" s="74">
        <v>0.8</v>
      </c>
      <c r="H1034" s="227" t="s">
        <v>1437</v>
      </c>
      <c r="I1034" s="228" t="s">
        <v>1438</v>
      </c>
    </row>
    <row r="1035" spans="1:9" ht="13">
      <c r="A1035" s="164" t="s">
        <v>1546</v>
      </c>
      <c r="B1035" s="2" t="s">
        <v>1544</v>
      </c>
      <c r="C1035" s="3">
        <v>20.170000000000002</v>
      </c>
      <c r="D1035" s="152">
        <v>8.4559999999999995</v>
      </c>
      <c r="E1035" s="100">
        <v>1</v>
      </c>
      <c r="F1035" s="127">
        <v>1.1000000000000001</v>
      </c>
      <c r="G1035" s="74">
        <v>0.8</v>
      </c>
      <c r="H1035" s="227" t="s">
        <v>1437</v>
      </c>
      <c r="I1035" s="228" t="s">
        <v>1438</v>
      </c>
    </row>
    <row r="1036" spans="1:9" ht="13">
      <c r="A1036" s="229" t="s">
        <v>1547</v>
      </c>
      <c r="B1036" s="230" t="s">
        <v>1544</v>
      </c>
      <c r="C1036" s="231">
        <v>45.56</v>
      </c>
      <c r="D1036" s="232">
        <v>16.936</v>
      </c>
      <c r="E1036" s="233">
        <v>1</v>
      </c>
      <c r="F1036" s="234">
        <v>1.1000000000000001</v>
      </c>
      <c r="G1036" s="235">
        <v>0.8</v>
      </c>
      <c r="H1036" s="236" t="s">
        <v>1437</v>
      </c>
      <c r="I1036" s="237" t="s">
        <v>1438</v>
      </c>
    </row>
    <row r="1037" spans="1:9" ht="13">
      <c r="A1037" s="164" t="s">
        <v>1548</v>
      </c>
      <c r="B1037" s="2" t="s">
        <v>1549</v>
      </c>
      <c r="C1037" s="3">
        <v>4.8899999999999997</v>
      </c>
      <c r="D1037" s="152">
        <v>1.3441000000000001</v>
      </c>
      <c r="E1037" s="100">
        <v>1</v>
      </c>
      <c r="F1037" s="127">
        <v>1.1000000000000001</v>
      </c>
      <c r="G1037" s="74">
        <v>0.8</v>
      </c>
      <c r="H1037" s="225" t="s">
        <v>1437</v>
      </c>
      <c r="I1037" s="226" t="s">
        <v>1438</v>
      </c>
    </row>
    <row r="1038" spans="1:9" ht="13">
      <c r="A1038" s="164" t="s">
        <v>1550</v>
      </c>
      <c r="B1038" s="2" t="s">
        <v>1549</v>
      </c>
      <c r="C1038" s="3">
        <v>13.02</v>
      </c>
      <c r="D1038" s="152">
        <v>3.1421000000000001</v>
      </c>
      <c r="E1038" s="100">
        <v>1</v>
      </c>
      <c r="F1038" s="127">
        <v>1.1000000000000001</v>
      </c>
      <c r="G1038" s="74">
        <v>0.8</v>
      </c>
      <c r="H1038" s="227" t="s">
        <v>1437</v>
      </c>
      <c r="I1038" s="228" t="s">
        <v>1438</v>
      </c>
    </row>
    <row r="1039" spans="1:9" ht="13">
      <c r="A1039" s="164" t="s">
        <v>1551</v>
      </c>
      <c r="B1039" s="2" t="s">
        <v>1549</v>
      </c>
      <c r="C1039" s="3">
        <v>28.61</v>
      </c>
      <c r="D1039" s="152">
        <v>5.8602999999999996</v>
      </c>
      <c r="E1039" s="100">
        <v>1</v>
      </c>
      <c r="F1039" s="127">
        <v>1.1000000000000001</v>
      </c>
      <c r="G1039" s="74">
        <v>0.8</v>
      </c>
      <c r="H1039" s="227" t="s">
        <v>1437</v>
      </c>
      <c r="I1039" s="228" t="s">
        <v>1438</v>
      </c>
    </row>
    <row r="1040" spans="1:9" ht="13">
      <c r="A1040" s="229" t="s">
        <v>1552</v>
      </c>
      <c r="B1040" s="230" t="s">
        <v>1549</v>
      </c>
      <c r="C1040" s="231">
        <v>68.89</v>
      </c>
      <c r="D1040" s="232">
        <v>17.584700000000002</v>
      </c>
      <c r="E1040" s="233">
        <v>1</v>
      </c>
      <c r="F1040" s="234">
        <v>1.1000000000000001</v>
      </c>
      <c r="G1040" s="235">
        <v>0.8</v>
      </c>
      <c r="H1040" s="236" t="s">
        <v>1437</v>
      </c>
      <c r="I1040" s="237" t="s">
        <v>1438</v>
      </c>
    </row>
    <row r="1041" spans="1:9" ht="13">
      <c r="A1041" s="164" t="s">
        <v>1553</v>
      </c>
      <c r="B1041" s="2" t="s">
        <v>1554</v>
      </c>
      <c r="C1041" s="3">
        <v>2.91</v>
      </c>
      <c r="D1041" s="152">
        <v>0.27189999999999998</v>
      </c>
      <c r="E1041" s="100">
        <v>1</v>
      </c>
      <c r="F1041" s="127">
        <v>1.1000000000000001</v>
      </c>
      <c r="G1041" s="74">
        <v>0.8</v>
      </c>
      <c r="H1041" s="225" t="s">
        <v>1437</v>
      </c>
      <c r="I1041" s="226" t="s">
        <v>1438</v>
      </c>
    </row>
    <row r="1042" spans="1:9" ht="13">
      <c r="A1042" s="164" t="s">
        <v>1555</v>
      </c>
      <c r="B1042" s="2" t="s">
        <v>1554</v>
      </c>
      <c r="C1042" s="3">
        <v>7.38</v>
      </c>
      <c r="D1042" s="152">
        <v>1.0097</v>
      </c>
      <c r="E1042" s="100">
        <v>1</v>
      </c>
      <c r="F1042" s="127">
        <v>1.1000000000000001</v>
      </c>
      <c r="G1042" s="74">
        <v>0.8</v>
      </c>
      <c r="H1042" s="227" t="s">
        <v>1437</v>
      </c>
      <c r="I1042" s="228" t="s">
        <v>1438</v>
      </c>
    </row>
    <row r="1043" spans="1:9" ht="13">
      <c r="A1043" s="164" t="s">
        <v>1556</v>
      </c>
      <c r="B1043" s="2" t="s">
        <v>1554</v>
      </c>
      <c r="C1043" s="3">
        <v>16.72</v>
      </c>
      <c r="D1043" s="152">
        <v>2.7898999999999998</v>
      </c>
      <c r="E1043" s="100">
        <v>1</v>
      </c>
      <c r="F1043" s="127">
        <v>1.1000000000000001</v>
      </c>
      <c r="G1043" s="74">
        <v>0.8</v>
      </c>
      <c r="H1043" s="227" t="s">
        <v>1437</v>
      </c>
      <c r="I1043" s="228" t="s">
        <v>1438</v>
      </c>
    </row>
    <row r="1044" spans="1:9" ht="13">
      <c r="A1044" s="229" t="s">
        <v>1557</v>
      </c>
      <c r="B1044" s="230" t="s">
        <v>1554</v>
      </c>
      <c r="C1044" s="231">
        <v>26.8</v>
      </c>
      <c r="D1044" s="232">
        <v>6.6329000000000002</v>
      </c>
      <c r="E1044" s="233">
        <v>1</v>
      </c>
      <c r="F1044" s="234">
        <v>1.1000000000000001</v>
      </c>
      <c r="G1044" s="235">
        <v>0.8</v>
      </c>
      <c r="H1044" s="236" t="s">
        <v>1437</v>
      </c>
      <c r="I1044" s="237" t="s">
        <v>1438</v>
      </c>
    </row>
    <row r="1045" spans="1:9" ht="13">
      <c r="A1045" s="164" t="s">
        <v>1558</v>
      </c>
      <c r="B1045" s="2" t="s">
        <v>1559</v>
      </c>
      <c r="C1045" s="3">
        <v>4.97</v>
      </c>
      <c r="D1045" s="152">
        <v>0.63019999999999998</v>
      </c>
      <c r="E1045" s="100">
        <v>1</v>
      </c>
      <c r="F1045" s="127">
        <v>1.1000000000000001</v>
      </c>
      <c r="G1045" s="74">
        <v>0.8</v>
      </c>
      <c r="H1045" s="225" t="s">
        <v>1437</v>
      </c>
      <c r="I1045" s="226" t="s">
        <v>1438</v>
      </c>
    </row>
    <row r="1046" spans="1:9" ht="13">
      <c r="A1046" s="164" t="s">
        <v>1560</v>
      </c>
      <c r="B1046" s="2" t="s">
        <v>1559</v>
      </c>
      <c r="C1046" s="3">
        <v>8.75</v>
      </c>
      <c r="D1046" s="152">
        <v>1.226</v>
      </c>
      <c r="E1046" s="100">
        <v>1</v>
      </c>
      <c r="F1046" s="127">
        <v>1.1000000000000001</v>
      </c>
      <c r="G1046" s="74">
        <v>0.8</v>
      </c>
      <c r="H1046" s="227" t="s">
        <v>1437</v>
      </c>
      <c r="I1046" s="228" t="s">
        <v>1438</v>
      </c>
    </row>
    <row r="1047" spans="1:9" ht="13">
      <c r="A1047" s="164" t="s">
        <v>1561</v>
      </c>
      <c r="B1047" s="2" t="s">
        <v>1559</v>
      </c>
      <c r="C1047" s="3">
        <v>11.22</v>
      </c>
      <c r="D1047" s="152">
        <v>1.7745</v>
      </c>
      <c r="E1047" s="100">
        <v>1</v>
      </c>
      <c r="F1047" s="127">
        <v>1.1000000000000001</v>
      </c>
      <c r="G1047" s="74">
        <v>0.8</v>
      </c>
      <c r="H1047" s="227" t="s">
        <v>1437</v>
      </c>
      <c r="I1047" s="228" t="s">
        <v>1438</v>
      </c>
    </row>
    <row r="1048" spans="1:9" ht="13">
      <c r="A1048" s="229" t="s">
        <v>1562</v>
      </c>
      <c r="B1048" s="230" t="s">
        <v>1559</v>
      </c>
      <c r="C1048" s="231">
        <v>18.53</v>
      </c>
      <c r="D1048" s="232">
        <v>4.4680999999999997</v>
      </c>
      <c r="E1048" s="233">
        <v>1</v>
      </c>
      <c r="F1048" s="234">
        <v>1.1000000000000001</v>
      </c>
      <c r="G1048" s="235">
        <v>0.8</v>
      </c>
      <c r="H1048" s="236" t="s">
        <v>1437</v>
      </c>
      <c r="I1048" s="237" t="s">
        <v>1438</v>
      </c>
    </row>
    <row r="1049" spans="1:9" ht="13">
      <c r="A1049" s="164" t="s">
        <v>1563</v>
      </c>
      <c r="B1049" s="2" t="s">
        <v>1564</v>
      </c>
      <c r="C1049" s="3">
        <v>5.34</v>
      </c>
      <c r="D1049" s="152">
        <v>0.65359999999999996</v>
      </c>
      <c r="E1049" s="100">
        <v>1</v>
      </c>
      <c r="F1049" s="127">
        <v>1.1000000000000001</v>
      </c>
      <c r="G1049" s="74">
        <v>0.8</v>
      </c>
      <c r="H1049" s="225" t="s">
        <v>1437</v>
      </c>
      <c r="I1049" s="226" t="s">
        <v>1438</v>
      </c>
    </row>
    <row r="1050" spans="1:9" ht="13">
      <c r="A1050" s="164" t="s">
        <v>1565</v>
      </c>
      <c r="B1050" s="2" t="s">
        <v>1564</v>
      </c>
      <c r="C1050" s="3">
        <v>8.48</v>
      </c>
      <c r="D1050" s="152">
        <v>1.1533</v>
      </c>
      <c r="E1050" s="100">
        <v>1</v>
      </c>
      <c r="F1050" s="127">
        <v>1.1000000000000001</v>
      </c>
      <c r="G1050" s="74">
        <v>0.8</v>
      </c>
      <c r="H1050" s="227" t="s">
        <v>1437</v>
      </c>
      <c r="I1050" s="228" t="s">
        <v>1438</v>
      </c>
    </row>
    <row r="1051" spans="1:9" ht="13">
      <c r="A1051" s="164" t="s">
        <v>1566</v>
      </c>
      <c r="B1051" s="2" t="s">
        <v>1564</v>
      </c>
      <c r="C1051" s="3">
        <v>14.83</v>
      </c>
      <c r="D1051" s="152">
        <v>2.3180000000000001</v>
      </c>
      <c r="E1051" s="100">
        <v>1</v>
      </c>
      <c r="F1051" s="127">
        <v>1.1000000000000001</v>
      </c>
      <c r="G1051" s="74">
        <v>0.8</v>
      </c>
      <c r="H1051" s="227" t="s">
        <v>1437</v>
      </c>
      <c r="I1051" s="228" t="s">
        <v>1438</v>
      </c>
    </row>
    <row r="1052" spans="1:9" ht="13">
      <c r="A1052" s="229" t="s">
        <v>1567</v>
      </c>
      <c r="B1052" s="230" t="s">
        <v>1564</v>
      </c>
      <c r="C1052" s="231">
        <v>22.1</v>
      </c>
      <c r="D1052" s="232">
        <v>4.1841999999999997</v>
      </c>
      <c r="E1052" s="233">
        <v>1</v>
      </c>
      <c r="F1052" s="234">
        <v>1.1000000000000001</v>
      </c>
      <c r="G1052" s="235">
        <v>0.8</v>
      </c>
      <c r="H1052" s="236" t="s">
        <v>1437</v>
      </c>
      <c r="I1052" s="237" t="s">
        <v>1438</v>
      </c>
    </row>
    <row r="1053" spans="1:9" ht="13">
      <c r="A1053" s="164" t="s">
        <v>1568</v>
      </c>
      <c r="B1053" s="2" t="s">
        <v>1569</v>
      </c>
      <c r="C1053" s="3">
        <v>6.08</v>
      </c>
      <c r="D1053" s="152">
        <v>0.55930000000000002</v>
      </c>
      <c r="E1053" s="100">
        <v>1</v>
      </c>
      <c r="F1053" s="127">
        <v>1.1000000000000001</v>
      </c>
      <c r="G1053" s="74">
        <v>0.8</v>
      </c>
      <c r="H1053" s="225" t="s">
        <v>1437</v>
      </c>
      <c r="I1053" s="226" t="s">
        <v>1438</v>
      </c>
    </row>
    <row r="1054" spans="1:9" ht="13">
      <c r="A1054" s="164" t="s">
        <v>1570</v>
      </c>
      <c r="B1054" s="2" t="s">
        <v>1569</v>
      </c>
      <c r="C1054" s="3">
        <v>10.050000000000001</v>
      </c>
      <c r="D1054" s="152">
        <v>1.0992</v>
      </c>
      <c r="E1054" s="100">
        <v>1</v>
      </c>
      <c r="F1054" s="127">
        <v>1.1000000000000001</v>
      </c>
      <c r="G1054" s="74">
        <v>0.8</v>
      </c>
      <c r="H1054" s="227" t="s">
        <v>1437</v>
      </c>
      <c r="I1054" s="228" t="s">
        <v>1438</v>
      </c>
    </row>
    <row r="1055" spans="1:9" ht="13">
      <c r="A1055" s="164" t="s">
        <v>1571</v>
      </c>
      <c r="B1055" s="2" t="s">
        <v>1569</v>
      </c>
      <c r="C1055" s="3">
        <v>13.07</v>
      </c>
      <c r="D1055" s="152">
        <v>1.8958999999999999</v>
      </c>
      <c r="E1055" s="100">
        <v>1</v>
      </c>
      <c r="F1055" s="127">
        <v>1.1000000000000001</v>
      </c>
      <c r="G1055" s="74">
        <v>0.8</v>
      </c>
      <c r="H1055" s="227" t="s">
        <v>1437</v>
      </c>
      <c r="I1055" s="228" t="s">
        <v>1438</v>
      </c>
    </row>
    <row r="1056" spans="1:9" ht="13">
      <c r="A1056" s="229" t="s">
        <v>1572</v>
      </c>
      <c r="B1056" s="230" t="s">
        <v>1569</v>
      </c>
      <c r="C1056" s="231">
        <v>13.07</v>
      </c>
      <c r="D1056" s="232">
        <v>2.5232000000000001</v>
      </c>
      <c r="E1056" s="233">
        <v>1</v>
      </c>
      <c r="F1056" s="234">
        <v>1.1000000000000001</v>
      </c>
      <c r="G1056" s="74">
        <v>0.8</v>
      </c>
      <c r="H1056" s="240" t="s">
        <v>1437</v>
      </c>
      <c r="I1056" s="241" t="s">
        <v>1438</v>
      </c>
    </row>
    <row r="1057" spans="1:9" ht="13">
      <c r="A1057" s="164" t="s">
        <v>1573</v>
      </c>
      <c r="B1057" s="2" t="s">
        <v>1574</v>
      </c>
      <c r="C1057" s="3">
        <v>2.02</v>
      </c>
      <c r="D1057" s="152">
        <v>9.8699999999999996E-2</v>
      </c>
      <c r="E1057" s="100">
        <v>1</v>
      </c>
      <c r="F1057" s="127">
        <v>1.7</v>
      </c>
      <c r="G1057" s="242">
        <v>0.8</v>
      </c>
      <c r="H1057" s="244" t="s">
        <v>1437</v>
      </c>
      <c r="I1057" s="245" t="s">
        <v>1539</v>
      </c>
    </row>
    <row r="1058" spans="1:9" ht="13">
      <c r="A1058" s="164" t="s">
        <v>1575</v>
      </c>
      <c r="B1058" s="2" t="s">
        <v>1574</v>
      </c>
      <c r="C1058" s="3">
        <v>2.39</v>
      </c>
      <c r="D1058" s="152">
        <v>0.14360000000000001</v>
      </c>
      <c r="E1058" s="100">
        <v>1</v>
      </c>
      <c r="F1058" s="127">
        <v>1.7</v>
      </c>
      <c r="G1058" s="74">
        <v>0.8</v>
      </c>
      <c r="H1058" s="225" t="s">
        <v>1437</v>
      </c>
      <c r="I1058" s="226" t="s">
        <v>1539</v>
      </c>
    </row>
    <row r="1059" spans="1:9" ht="13">
      <c r="A1059" s="164" t="s">
        <v>1576</v>
      </c>
      <c r="B1059" s="2" t="s">
        <v>1574</v>
      </c>
      <c r="C1059" s="3">
        <v>3.55</v>
      </c>
      <c r="D1059" s="152">
        <v>0.33550000000000002</v>
      </c>
      <c r="E1059" s="100">
        <v>1</v>
      </c>
      <c r="F1059" s="127">
        <v>1.7</v>
      </c>
      <c r="G1059" s="74">
        <v>0.8</v>
      </c>
      <c r="H1059" s="227" t="s">
        <v>1437</v>
      </c>
      <c r="I1059" s="228" t="s">
        <v>1539</v>
      </c>
    </row>
    <row r="1060" spans="1:9" ht="13">
      <c r="A1060" s="229" t="s">
        <v>1577</v>
      </c>
      <c r="B1060" s="230" t="s">
        <v>1574</v>
      </c>
      <c r="C1060" s="231">
        <v>14.17</v>
      </c>
      <c r="D1060" s="232">
        <v>2.5002</v>
      </c>
      <c r="E1060" s="233">
        <v>1</v>
      </c>
      <c r="F1060" s="234">
        <v>1.7</v>
      </c>
      <c r="G1060" s="235">
        <v>0.8</v>
      </c>
      <c r="H1060" s="236" t="s">
        <v>1437</v>
      </c>
      <c r="I1060" s="237" t="s">
        <v>1539</v>
      </c>
    </row>
    <row r="1061" spans="1:9" ht="13">
      <c r="A1061" s="164" t="s">
        <v>1578</v>
      </c>
      <c r="B1061" s="2" t="s">
        <v>1579</v>
      </c>
      <c r="C1061" s="3">
        <v>3.4</v>
      </c>
      <c r="D1061" s="152">
        <v>1.2954000000000001</v>
      </c>
      <c r="E1061" s="100">
        <v>1.0249999999999999</v>
      </c>
      <c r="F1061" s="127">
        <v>1.25</v>
      </c>
      <c r="G1061" s="74">
        <v>0.8</v>
      </c>
      <c r="H1061" s="225" t="s">
        <v>258</v>
      </c>
      <c r="I1061" s="226" t="s">
        <v>259</v>
      </c>
    </row>
    <row r="1062" spans="1:9" ht="13">
      <c r="A1062" s="164" t="s">
        <v>1580</v>
      </c>
      <c r="B1062" s="2" t="s">
        <v>1579</v>
      </c>
      <c r="C1062" s="3">
        <v>5.22</v>
      </c>
      <c r="D1062" s="152">
        <v>1.6673</v>
      </c>
      <c r="E1062" s="100">
        <v>1.0249999999999999</v>
      </c>
      <c r="F1062" s="127">
        <v>1.25</v>
      </c>
      <c r="G1062" s="74">
        <v>0.8</v>
      </c>
      <c r="H1062" s="227" t="s">
        <v>258</v>
      </c>
      <c r="I1062" s="228" t="s">
        <v>259</v>
      </c>
    </row>
    <row r="1063" spans="1:9" ht="13">
      <c r="A1063" s="164" t="s">
        <v>1581</v>
      </c>
      <c r="B1063" s="2" t="s">
        <v>1579</v>
      </c>
      <c r="C1063" s="3">
        <v>9.16</v>
      </c>
      <c r="D1063" s="152">
        <v>2.7421000000000002</v>
      </c>
      <c r="E1063" s="100">
        <v>1.0249999999999999</v>
      </c>
      <c r="F1063" s="127">
        <v>2.4</v>
      </c>
      <c r="G1063" s="74">
        <v>0.8</v>
      </c>
      <c r="H1063" s="227" t="s">
        <v>258</v>
      </c>
      <c r="I1063" s="228" t="s">
        <v>262</v>
      </c>
    </row>
    <row r="1064" spans="1:9" ht="13">
      <c r="A1064" s="229" t="s">
        <v>1582</v>
      </c>
      <c r="B1064" s="230" t="s">
        <v>1579</v>
      </c>
      <c r="C1064" s="231">
        <v>11.43</v>
      </c>
      <c r="D1064" s="232">
        <v>4.0952000000000002</v>
      </c>
      <c r="E1064" s="233">
        <v>1.0249999999999999</v>
      </c>
      <c r="F1064" s="234">
        <v>2.4</v>
      </c>
      <c r="G1064" s="235">
        <v>0.8</v>
      </c>
      <c r="H1064" s="236" t="s">
        <v>258</v>
      </c>
      <c r="I1064" s="237" t="s">
        <v>262</v>
      </c>
    </row>
    <row r="1065" spans="1:9" ht="13">
      <c r="A1065" s="164" t="s">
        <v>1583</v>
      </c>
      <c r="B1065" s="2" t="s">
        <v>1584</v>
      </c>
      <c r="C1065" s="3">
        <v>3.33</v>
      </c>
      <c r="D1065" s="152">
        <v>0.99280000000000002</v>
      </c>
      <c r="E1065" s="100">
        <v>1.0249999999999999</v>
      </c>
      <c r="F1065" s="127">
        <v>1.25</v>
      </c>
      <c r="G1065" s="74">
        <v>0.8</v>
      </c>
      <c r="H1065" s="225" t="s">
        <v>258</v>
      </c>
      <c r="I1065" s="226" t="s">
        <v>259</v>
      </c>
    </row>
    <row r="1066" spans="1:9" ht="13">
      <c r="A1066" s="164" t="s">
        <v>1585</v>
      </c>
      <c r="B1066" s="2" t="s">
        <v>1584</v>
      </c>
      <c r="C1066" s="3">
        <v>4.37</v>
      </c>
      <c r="D1066" s="152">
        <v>1.4096</v>
      </c>
      <c r="E1066" s="100">
        <v>1.0249999999999999</v>
      </c>
      <c r="F1066" s="127">
        <v>1.25</v>
      </c>
      <c r="G1066" s="74">
        <v>0.8</v>
      </c>
      <c r="H1066" s="227" t="s">
        <v>258</v>
      </c>
      <c r="I1066" s="228" t="s">
        <v>259</v>
      </c>
    </row>
    <row r="1067" spans="1:9" ht="13">
      <c r="A1067" s="164" t="s">
        <v>1586</v>
      </c>
      <c r="B1067" s="2" t="s">
        <v>1584</v>
      </c>
      <c r="C1067" s="3">
        <v>9.76</v>
      </c>
      <c r="D1067" s="152">
        <v>2.4611000000000001</v>
      </c>
      <c r="E1067" s="100">
        <v>1.0249999999999999</v>
      </c>
      <c r="F1067" s="127">
        <v>2.4</v>
      </c>
      <c r="G1067" s="74">
        <v>0.8</v>
      </c>
      <c r="H1067" s="227" t="s">
        <v>258</v>
      </c>
      <c r="I1067" s="228" t="s">
        <v>262</v>
      </c>
    </row>
    <row r="1068" spans="1:9" ht="13">
      <c r="A1068" s="229" t="s">
        <v>1587</v>
      </c>
      <c r="B1068" s="230" t="s">
        <v>1584</v>
      </c>
      <c r="C1068" s="231">
        <v>18.63</v>
      </c>
      <c r="D1068" s="232">
        <v>6.6135999999999999</v>
      </c>
      <c r="E1068" s="233">
        <v>1.0249999999999999</v>
      </c>
      <c r="F1068" s="234">
        <v>2.4</v>
      </c>
      <c r="G1068" s="235">
        <v>0.8</v>
      </c>
      <c r="H1068" s="236" t="s">
        <v>258</v>
      </c>
      <c r="I1068" s="237" t="s">
        <v>262</v>
      </c>
    </row>
    <row r="1069" spans="1:9" ht="13">
      <c r="A1069" s="164" t="s">
        <v>1588</v>
      </c>
      <c r="B1069" s="2" t="s">
        <v>1589</v>
      </c>
      <c r="C1069" s="3">
        <v>3.18</v>
      </c>
      <c r="D1069" s="152">
        <v>0.66439999999999999</v>
      </c>
      <c r="E1069" s="100">
        <v>1.0249999999999999</v>
      </c>
      <c r="F1069" s="127">
        <v>1.25</v>
      </c>
      <c r="G1069" s="74">
        <v>0.8</v>
      </c>
      <c r="H1069" s="225" t="s">
        <v>258</v>
      </c>
      <c r="I1069" s="226" t="s">
        <v>259</v>
      </c>
    </row>
    <row r="1070" spans="1:9" ht="13">
      <c r="A1070" s="164" t="s">
        <v>1590</v>
      </c>
      <c r="B1070" s="2" t="s">
        <v>1589</v>
      </c>
      <c r="C1070" s="3">
        <v>4.09</v>
      </c>
      <c r="D1070" s="152">
        <v>0.76500000000000001</v>
      </c>
      <c r="E1070" s="100">
        <v>1.0249999999999999</v>
      </c>
      <c r="F1070" s="127">
        <v>1.25</v>
      </c>
      <c r="G1070" s="74">
        <v>0.8</v>
      </c>
      <c r="H1070" s="227" t="s">
        <v>258</v>
      </c>
      <c r="I1070" s="228" t="s">
        <v>259</v>
      </c>
    </row>
    <row r="1071" spans="1:9" ht="13">
      <c r="A1071" s="164" t="s">
        <v>1591</v>
      </c>
      <c r="B1071" s="2" t="s">
        <v>1589</v>
      </c>
      <c r="C1071" s="3">
        <v>6.59</v>
      </c>
      <c r="D1071" s="152">
        <v>1.3082</v>
      </c>
      <c r="E1071" s="100">
        <v>1.0249999999999999</v>
      </c>
      <c r="F1071" s="127">
        <v>2.4</v>
      </c>
      <c r="G1071" s="74">
        <v>0.8</v>
      </c>
      <c r="H1071" s="227" t="s">
        <v>258</v>
      </c>
      <c r="I1071" s="228" t="s">
        <v>262</v>
      </c>
    </row>
    <row r="1072" spans="1:9" ht="13">
      <c r="A1072" s="229" t="s">
        <v>1592</v>
      </c>
      <c r="B1072" s="230" t="s">
        <v>1589</v>
      </c>
      <c r="C1072" s="231">
        <v>13.6</v>
      </c>
      <c r="D1072" s="232">
        <v>3.4660000000000002</v>
      </c>
      <c r="E1072" s="233">
        <v>1.0249999999999999</v>
      </c>
      <c r="F1072" s="234">
        <v>2.4</v>
      </c>
      <c r="G1072" s="235">
        <v>0.8</v>
      </c>
      <c r="H1072" s="236" t="s">
        <v>258</v>
      </c>
      <c r="I1072" s="237" t="s">
        <v>262</v>
      </c>
    </row>
    <row r="1073" spans="1:9" ht="13">
      <c r="A1073" s="164" t="s">
        <v>1593</v>
      </c>
      <c r="B1073" s="2" t="s">
        <v>1594</v>
      </c>
      <c r="C1073" s="3">
        <v>2.96</v>
      </c>
      <c r="D1073" s="152">
        <v>0.78449999999999998</v>
      </c>
      <c r="E1073" s="100">
        <v>1.0249999999999999</v>
      </c>
      <c r="F1073" s="127">
        <v>1.25</v>
      </c>
      <c r="G1073" s="74">
        <v>0.8</v>
      </c>
      <c r="H1073" s="225" t="s">
        <v>258</v>
      </c>
      <c r="I1073" s="226" t="s">
        <v>259</v>
      </c>
    </row>
    <row r="1074" spans="1:9" ht="13">
      <c r="A1074" s="164" t="s">
        <v>1595</v>
      </c>
      <c r="B1074" s="2" t="s">
        <v>1594</v>
      </c>
      <c r="C1074" s="3">
        <v>3.94</v>
      </c>
      <c r="D1074" s="152">
        <v>1.0210999999999999</v>
      </c>
      <c r="E1074" s="100">
        <v>1.0249999999999999</v>
      </c>
      <c r="F1074" s="127">
        <v>1.25</v>
      </c>
      <c r="G1074" s="74">
        <v>0.8</v>
      </c>
      <c r="H1074" s="227" t="s">
        <v>258</v>
      </c>
      <c r="I1074" s="228" t="s">
        <v>259</v>
      </c>
    </row>
    <row r="1075" spans="1:9" ht="13">
      <c r="A1075" s="164" t="s">
        <v>1596</v>
      </c>
      <c r="B1075" s="2" t="s">
        <v>1594</v>
      </c>
      <c r="C1075" s="3">
        <v>5.91</v>
      </c>
      <c r="D1075" s="152">
        <v>1.4905999999999999</v>
      </c>
      <c r="E1075" s="100">
        <v>1.0249999999999999</v>
      </c>
      <c r="F1075" s="127">
        <v>2.4</v>
      </c>
      <c r="G1075" s="74">
        <v>0.8</v>
      </c>
      <c r="H1075" s="227" t="s">
        <v>258</v>
      </c>
      <c r="I1075" s="228" t="s">
        <v>262</v>
      </c>
    </row>
    <row r="1076" spans="1:9" ht="13">
      <c r="A1076" s="229" t="s">
        <v>1597</v>
      </c>
      <c r="B1076" s="230" t="s">
        <v>1594</v>
      </c>
      <c r="C1076" s="231">
        <v>11.24</v>
      </c>
      <c r="D1076" s="232">
        <v>3.0547</v>
      </c>
      <c r="E1076" s="233">
        <v>1.0249999999999999</v>
      </c>
      <c r="F1076" s="234">
        <v>2.4</v>
      </c>
      <c r="G1076" s="235">
        <v>0.8</v>
      </c>
      <c r="H1076" s="236" t="s">
        <v>258</v>
      </c>
      <c r="I1076" s="237" t="s">
        <v>262</v>
      </c>
    </row>
    <row r="1077" spans="1:9" ht="13">
      <c r="A1077" s="164" t="s">
        <v>1598</v>
      </c>
      <c r="B1077" s="2" t="s">
        <v>1599</v>
      </c>
      <c r="C1077" s="3">
        <v>4.09</v>
      </c>
      <c r="D1077" s="152">
        <v>0.52769999999999995</v>
      </c>
      <c r="E1077" s="100">
        <v>1.0249999999999999</v>
      </c>
      <c r="F1077" s="127">
        <v>1.25</v>
      </c>
      <c r="G1077" s="74">
        <v>0.8</v>
      </c>
      <c r="H1077" s="225" t="s">
        <v>258</v>
      </c>
      <c r="I1077" s="226" t="s">
        <v>259</v>
      </c>
    </row>
    <row r="1078" spans="1:9" ht="13">
      <c r="A1078" s="164" t="s">
        <v>1600</v>
      </c>
      <c r="B1078" s="2" t="s">
        <v>1599</v>
      </c>
      <c r="C1078" s="3">
        <v>5.28</v>
      </c>
      <c r="D1078" s="152">
        <v>0.70840000000000003</v>
      </c>
      <c r="E1078" s="100">
        <v>1.0249999999999999</v>
      </c>
      <c r="F1078" s="127">
        <v>1.25</v>
      </c>
      <c r="G1078" s="74">
        <v>0.8</v>
      </c>
      <c r="H1078" s="227" t="s">
        <v>258</v>
      </c>
      <c r="I1078" s="228" t="s">
        <v>259</v>
      </c>
    </row>
    <row r="1079" spans="1:9" ht="13">
      <c r="A1079" s="164" t="s">
        <v>1601</v>
      </c>
      <c r="B1079" s="2" t="s">
        <v>1599</v>
      </c>
      <c r="C1079" s="3">
        <v>7.21</v>
      </c>
      <c r="D1079" s="152">
        <v>1.0698000000000001</v>
      </c>
      <c r="E1079" s="100">
        <v>1.0249999999999999</v>
      </c>
      <c r="F1079" s="127">
        <v>2.4</v>
      </c>
      <c r="G1079" s="74">
        <v>0.8</v>
      </c>
      <c r="H1079" s="227" t="s">
        <v>258</v>
      </c>
      <c r="I1079" s="228" t="s">
        <v>262</v>
      </c>
    </row>
    <row r="1080" spans="1:9" ht="13">
      <c r="A1080" s="229" t="s">
        <v>1602</v>
      </c>
      <c r="B1080" s="230" t="s">
        <v>1599</v>
      </c>
      <c r="C1080" s="231">
        <v>11.94</v>
      </c>
      <c r="D1080" s="232">
        <v>2.3483999999999998</v>
      </c>
      <c r="E1080" s="233">
        <v>1.0249999999999999</v>
      </c>
      <c r="F1080" s="234">
        <v>2.4</v>
      </c>
      <c r="G1080" s="235">
        <v>0.8</v>
      </c>
      <c r="H1080" s="236" t="s">
        <v>258</v>
      </c>
      <c r="I1080" s="237" t="s">
        <v>262</v>
      </c>
    </row>
    <row r="1081" spans="1:9" ht="13">
      <c r="A1081" s="164" t="s">
        <v>1603</v>
      </c>
      <c r="B1081" s="2" t="s">
        <v>1604</v>
      </c>
      <c r="C1081" s="3">
        <v>2.39</v>
      </c>
      <c r="D1081" s="152">
        <v>0.49</v>
      </c>
      <c r="E1081" s="100">
        <v>1.0249999999999999</v>
      </c>
      <c r="F1081" s="127">
        <v>1.25</v>
      </c>
      <c r="G1081" s="74">
        <v>0.8</v>
      </c>
      <c r="H1081" s="225" t="s">
        <v>258</v>
      </c>
      <c r="I1081" s="226" t="s">
        <v>259</v>
      </c>
    </row>
    <row r="1082" spans="1:9" ht="13">
      <c r="A1082" s="164" t="s">
        <v>1605</v>
      </c>
      <c r="B1082" s="2" t="s">
        <v>1604</v>
      </c>
      <c r="C1082" s="3">
        <v>3.25</v>
      </c>
      <c r="D1082" s="152">
        <v>0.63580000000000003</v>
      </c>
      <c r="E1082" s="100">
        <v>1.0249999999999999</v>
      </c>
      <c r="F1082" s="127">
        <v>1.25</v>
      </c>
      <c r="G1082" s="74">
        <v>0.8</v>
      </c>
      <c r="H1082" s="227" t="s">
        <v>258</v>
      </c>
      <c r="I1082" s="228" t="s">
        <v>259</v>
      </c>
    </row>
    <row r="1083" spans="1:9" ht="13">
      <c r="A1083" s="164" t="s">
        <v>1606</v>
      </c>
      <c r="B1083" s="2" t="s">
        <v>1604</v>
      </c>
      <c r="C1083" s="3">
        <v>4.7300000000000004</v>
      </c>
      <c r="D1083" s="152">
        <v>0.90110000000000001</v>
      </c>
      <c r="E1083" s="100">
        <v>1.0249999999999999</v>
      </c>
      <c r="F1083" s="127">
        <v>2.4</v>
      </c>
      <c r="G1083" s="74">
        <v>0.8</v>
      </c>
      <c r="H1083" s="227" t="s">
        <v>258</v>
      </c>
      <c r="I1083" s="228" t="s">
        <v>262</v>
      </c>
    </row>
    <row r="1084" spans="1:9" ht="13">
      <c r="A1084" s="229" t="s">
        <v>1607</v>
      </c>
      <c r="B1084" s="230" t="s">
        <v>1604</v>
      </c>
      <c r="C1084" s="231">
        <v>7.97</v>
      </c>
      <c r="D1084" s="232">
        <v>1.5846</v>
      </c>
      <c r="E1084" s="233">
        <v>1.0249999999999999</v>
      </c>
      <c r="F1084" s="234">
        <v>2.4</v>
      </c>
      <c r="G1084" s="246">
        <v>0.8</v>
      </c>
      <c r="H1084" s="240" t="s">
        <v>258</v>
      </c>
      <c r="I1084" s="241" t="s">
        <v>262</v>
      </c>
    </row>
    <row r="1085" spans="1:9" ht="13">
      <c r="A1085" s="164" t="s">
        <v>1608</v>
      </c>
      <c r="B1085" s="2" t="s">
        <v>1609</v>
      </c>
      <c r="C1085" s="3">
        <v>3.86</v>
      </c>
      <c r="D1085" s="152">
        <v>1.4799</v>
      </c>
      <c r="E1085" s="100">
        <v>1.0249999999999999</v>
      </c>
      <c r="F1085" s="127">
        <v>1.25</v>
      </c>
      <c r="G1085" s="74">
        <v>0.8</v>
      </c>
      <c r="H1085" s="247" t="s">
        <v>258</v>
      </c>
      <c r="I1085" s="248" t="s">
        <v>259</v>
      </c>
    </row>
    <row r="1086" spans="1:9" ht="13">
      <c r="A1086" s="164" t="s">
        <v>1610</v>
      </c>
      <c r="B1086" s="2" t="s">
        <v>1609</v>
      </c>
      <c r="C1086" s="3">
        <v>6.59</v>
      </c>
      <c r="D1086" s="152">
        <v>2.0968</v>
      </c>
      <c r="E1086" s="100">
        <v>1.0249999999999999</v>
      </c>
      <c r="F1086" s="127">
        <v>1.25</v>
      </c>
      <c r="G1086" s="74">
        <v>0.8</v>
      </c>
      <c r="H1086" s="4" t="s">
        <v>258</v>
      </c>
      <c r="I1086" s="128" t="s">
        <v>259</v>
      </c>
    </row>
    <row r="1087" spans="1:9" ht="13">
      <c r="A1087" s="164" t="s">
        <v>1611</v>
      </c>
      <c r="B1087" s="2" t="s">
        <v>1609</v>
      </c>
      <c r="C1087" s="3">
        <v>11.66</v>
      </c>
      <c r="D1087" s="152">
        <v>3.4247000000000001</v>
      </c>
      <c r="E1087" s="100">
        <v>1.0249999999999999</v>
      </c>
      <c r="F1087" s="127">
        <v>2.4</v>
      </c>
      <c r="G1087" s="74">
        <v>0.8</v>
      </c>
      <c r="H1087" s="4" t="s">
        <v>258</v>
      </c>
      <c r="I1087" s="128" t="s">
        <v>262</v>
      </c>
    </row>
    <row r="1088" spans="1:9" ht="13">
      <c r="A1088" s="229" t="s">
        <v>1612</v>
      </c>
      <c r="B1088" s="230" t="s">
        <v>1609</v>
      </c>
      <c r="C1088" s="231">
        <v>23.81</v>
      </c>
      <c r="D1088" s="232">
        <v>7.3011999999999997</v>
      </c>
      <c r="E1088" s="233">
        <v>1.0249999999999999</v>
      </c>
      <c r="F1088" s="234">
        <v>2.4</v>
      </c>
      <c r="G1088" s="235">
        <v>0.8</v>
      </c>
      <c r="H1088" s="249" t="s">
        <v>258</v>
      </c>
      <c r="I1088" s="250" t="s">
        <v>262</v>
      </c>
    </row>
    <row r="1089" spans="1:9" ht="13">
      <c r="A1089" s="164" t="s">
        <v>1613</v>
      </c>
      <c r="B1089" s="2" t="s">
        <v>1614</v>
      </c>
      <c r="C1089" s="3">
        <v>2.81</v>
      </c>
      <c r="D1089" s="152">
        <v>1.1181000000000001</v>
      </c>
      <c r="E1089" s="100">
        <v>1.0249999999999999</v>
      </c>
      <c r="F1089" s="127">
        <v>1.25</v>
      </c>
      <c r="G1089" s="74">
        <v>0.8</v>
      </c>
      <c r="H1089" s="225" t="s">
        <v>258</v>
      </c>
      <c r="I1089" s="226" t="s">
        <v>259</v>
      </c>
    </row>
    <row r="1090" spans="1:9" ht="13">
      <c r="A1090" s="164" t="s">
        <v>1615</v>
      </c>
      <c r="B1090" s="2" t="s">
        <v>1614</v>
      </c>
      <c r="C1090" s="3">
        <v>5.46</v>
      </c>
      <c r="D1090" s="152">
        <v>1.5823</v>
      </c>
      <c r="E1090" s="100">
        <v>1.0249999999999999</v>
      </c>
      <c r="F1090" s="127">
        <v>1.25</v>
      </c>
      <c r="G1090" s="74">
        <v>0.8</v>
      </c>
      <c r="H1090" s="227" t="s">
        <v>258</v>
      </c>
      <c r="I1090" s="228" t="s">
        <v>259</v>
      </c>
    </row>
    <row r="1091" spans="1:9" ht="13">
      <c r="A1091" s="164" t="s">
        <v>1616</v>
      </c>
      <c r="B1091" s="2" t="s">
        <v>1614</v>
      </c>
      <c r="C1091" s="3">
        <v>11.76</v>
      </c>
      <c r="D1091" s="152">
        <v>2.8422000000000001</v>
      </c>
      <c r="E1091" s="100">
        <v>1.0249999999999999</v>
      </c>
      <c r="F1091" s="127">
        <v>2.4</v>
      </c>
      <c r="G1091" s="74">
        <v>0.8</v>
      </c>
      <c r="H1091" s="227" t="s">
        <v>258</v>
      </c>
      <c r="I1091" s="228" t="s">
        <v>262</v>
      </c>
    </row>
    <row r="1092" spans="1:9" ht="13">
      <c r="A1092" s="229" t="s">
        <v>1617</v>
      </c>
      <c r="B1092" s="230" t="s">
        <v>1614</v>
      </c>
      <c r="C1092" s="231">
        <v>23.68</v>
      </c>
      <c r="D1092" s="232">
        <v>6.4547999999999996</v>
      </c>
      <c r="E1092" s="233">
        <v>1.0249999999999999</v>
      </c>
      <c r="F1092" s="234">
        <v>2.4</v>
      </c>
      <c r="G1092" s="235">
        <v>0.8</v>
      </c>
      <c r="H1092" s="236" t="s">
        <v>258</v>
      </c>
      <c r="I1092" s="237" t="s">
        <v>262</v>
      </c>
    </row>
    <row r="1093" spans="1:9" ht="13">
      <c r="A1093" s="164" t="s">
        <v>1618</v>
      </c>
      <c r="B1093" s="2" t="s">
        <v>1619</v>
      </c>
      <c r="C1093" s="3">
        <v>4.74</v>
      </c>
      <c r="D1093" s="152">
        <v>1.2588999999999999</v>
      </c>
      <c r="E1093" s="100">
        <v>1.0249999999999999</v>
      </c>
      <c r="F1093" s="127">
        <v>1.25</v>
      </c>
      <c r="G1093" s="74">
        <v>0.8</v>
      </c>
      <c r="H1093" s="225" t="s">
        <v>258</v>
      </c>
      <c r="I1093" s="226" t="s">
        <v>259</v>
      </c>
    </row>
    <row r="1094" spans="1:9" ht="13">
      <c r="A1094" s="164" t="s">
        <v>1620</v>
      </c>
      <c r="B1094" s="2" t="s">
        <v>1619</v>
      </c>
      <c r="C1094" s="3">
        <v>9.11</v>
      </c>
      <c r="D1094" s="152">
        <v>2.1145999999999998</v>
      </c>
      <c r="E1094" s="100">
        <v>1.0249999999999999</v>
      </c>
      <c r="F1094" s="127">
        <v>1.25</v>
      </c>
      <c r="G1094" s="74">
        <v>0.8</v>
      </c>
      <c r="H1094" s="227" t="s">
        <v>258</v>
      </c>
      <c r="I1094" s="228" t="s">
        <v>259</v>
      </c>
    </row>
    <row r="1095" spans="1:9" ht="13">
      <c r="A1095" s="164" t="s">
        <v>1621</v>
      </c>
      <c r="B1095" s="2" t="s">
        <v>1619</v>
      </c>
      <c r="C1095" s="3">
        <v>18.09</v>
      </c>
      <c r="D1095" s="152">
        <v>4.3133999999999997</v>
      </c>
      <c r="E1095" s="100">
        <v>1.0249999999999999</v>
      </c>
      <c r="F1095" s="127">
        <v>2.4</v>
      </c>
      <c r="G1095" s="74">
        <v>0.8</v>
      </c>
      <c r="H1095" s="227" t="s">
        <v>258</v>
      </c>
      <c r="I1095" s="228" t="s">
        <v>262</v>
      </c>
    </row>
    <row r="1096" spans="1:9" ht="13">
      <c r="A1096" s="229" t="s">
        <v>1622</v>
      </c>
      <c r="B1096" s="230" t="s">
        <v>1619</v>
      </c>
      <c r="C1096" s="231">
        <v>24.68</v>
      </c>
      <c r="D1096" s="232">
        <v>6.9154</v>
      </c>
      <c r="E1096" s="233">
        <v>1.0249999999999999</v>
      </c>
      <c r="F1096" s="234">
        <v>2.4</v>
      </c>
      <c r="G1096" s="235">
        <v>0.8</v>
      </c>
      <c r="H1096" s="236" t="s">
        <v>258</v>
      </c>
      <c r="I1096" s="237" t="s">
        <v>262</v>
      </c>
    </row>
    <row r="1097" spans="1:9" ht="13">
      <c r="A1097" s="164" t="s">
        <v>1623</v>
      </c>
      <c r="B1097" s="2" t="s">
        <v>1624</v>
      </c>
      <c r="C1097" s="3">
        <v>3.85</v>
      </c>
      <c r="D1097" s="152">
        <v>0.97589999999999999</v>
      </c>
      <c r="E1097" s="100">
        <v>1.0249999999999999</v>
      </c>
      <c r="F1097" s="127">
        <v>1.25</v>
      </c>
      <c r="G1097" s="74">
        <v>0.8</v>
      </c>
      <c r="H1097" s="225" t="s">
        <v>258</v>
      </c>
      <c r="I1097" s="226" t="s">
        <v>259</v>
      </c>
    </row>
    <row r="1098" spans="1:9" ht="13">
      <c r="A1098" s="164" t="s">
        <v>1625</v>
      </c>
      <c r="B1098" s="2" t="s">
        <v>1624</v>
      </c>
      <c r="C1098" s="3">
        <v>5.62</v>
      </c>
      <c r="D1098" s="152">
        <v>1.2281</v>
      </c>
      <c r="E1098" s="100">
        <v>1.0249999999999999</v>
      </c>
      <c r="F1098" s="127">
        <v>1.25</v>
      </c>
      <c r="G1098" s="74">
        <v>0.8</v>
      </c>
      <c r="H1098" s="227" t="s">
        <v>258</v>
      </c>
      <c r="I1098" s="228" t="s">
        <v>259</v>
      </c>
    </row>
    <row r="1099" spans="1:9" ht="13">
      <c r="A1099" s="164" t="s">
        <v>1626</v>
      </c>
      <c r="B1099" s="2" t="s">
        <v>1624</v>
      </c>
      <c r="C1099" s="3">
        <v>9.07</v>
      </c>
      <c r="D1099" s="152">
        <v>1.9542999999999999</v>
      </c>
      <c r="E1099" s="100">
        <v>1.0249999999999999</v>
      </c>
      <c r="F1099" s="127">
        <v>2.4</v>
      </c>
      <c r="G1099" s="74">
        <v>0.8</v>
      </c>
      <c r="H1099" s="227" t="s">
        <v>258</v>
      </c>
      <c r="I1099" s="228" t="s">
        <v>262</v>
      </c>
    </row>
    <row r="1100" spans="1:9" ht="13">
      <c r="A1100" s="229" t="s">
        <v>1627</v>
      </c>
      <c r="B1100" s="230" t="s">
        <v>1624</v>
      </c>
      <c r="C1100" s="231">
        <v>16.05</v>
      </c>
      <c r="D1100" s="232">
        <v>4.0103</v>
      </c>
      <c r="E1100" s="233">
        <v>1.0249999999999999</v>
      </c>
      <c r="F1100" s="234">
        <v>2.4</v>
      </c>
      <c r="G1100" s="235">
        <v>0.8</v>
      </c>
      <c r="H1100" s="236" t="s">
        <v>258</v>
      </c>
      <c r="I1100" s="237" t="s">
        <v>262</v>
      </c>
    </row>
    <row r="1101" spans="1:9" ht="13">
      <c r="A1101" s="164" t="s">
        <v>1628</v>
      </c>
      <c r="B1101" s="2" t="s">
        <v>1629</v>
      </c>
      <c r="C1101" s="3">
        <v>3.15</v>
      </c>
      <c r="D1101" s="152">
        <v>0.75839999999999996</v>
      </c>
      <c r="E1101" s="100">
        <v>1.0249999999999999</v>
      </c>
      <c r="F1101" s="127">
        <v>1.25</v>
      </c>
      <c r="G1101" s="74">
        <v>0.8</v>
      </c>
      <c r="H1101" s="225" t="s">
        <v>258</v>
      </c>
      <c r="I1101" s="226" t="s">
        <v>259</v>
      </c>
    </row>
    <row r="1102" spans="1:9" ht="13">
      <c r="A1102" s="164" t="s">
        <v>1630</v>
      </c>
      <c r="B1102" s="2" t="s">
        <v>1629</v>
      </c>
      <c r="C1102" s="3">
        <v>5.56</v>
      </c>
      <c r="D1102" s="152">
        <v>1.3963000000000001</v>
      </c>
      <c r="E1102" s="100">
        <v>1.0249999999999999</v>
      </c>
      <c r="F1102" s="127">
        <v>1.25</v>
      </c>
      <c r="G1102" s="74">
        <v>0.8</v>
      </c>
      <c r="H1102" s="227" t="s">
        <v>258</v>
      </c>
      <c r="I1102" s="228" t="s">
        <v>259</v>
      </c>
    </row>
    <row r="1103" spans="1:9" ht="13">
      <c r="A1103" s="164" t="s">
        <v>1631</v>
      </c>
      <c r="B1103" s="2" t="s">
        <v>1629</v>
      </c>
      <c r="C1103" s="3">
        <v>9.69</v>
      </c>
      <c r="D1103" s="152">
        <v>2.2850999999999999</v>
      </c>
      <c r="E1103" s="100">
        <v>1.0249999999999999</v>
      </c>
      <c r="F1103" s="127">
        <v>2.4</v>
      </c>
      <c r="G1103" s="74">
        <v>0.8</v>
      </c>
      <c r="H1103" s="227" t="s">
        <v>258</v>
      </c>
      <c r="I1103" s="228" t="s">
        <v>262</v>
      </c>
    </row>
    <row r="1104" spans="1:9" ht="13">
      <c r="A1104" s="229" t="s">
        <v>1632</v>
      </c>
      <c r="B1104" s="230" t="s">
        <v>1629</v>
      </c>
      <c r="C1104" s="231">
        <v>14.37</v>
      </c>
      <c r="D1104" s="232">
        <v>3.6793</v>
      </c>
      <c r="E1104" s="233">
        <v>1.0249999999999999</v>
      </c>
      <c r="F1104" s="234">
        <v>2.4</v>
      </c>
      <c r="G1104" s="235">
        <v>0.8</v>
      </c>
      <c r="H1104" s="236" t="s">
        <v>258</v>
      </c>
      <c r="I1104" s="237" t="s">
        <v>262</v>
      </c>
    </row>
    <row r="1105" spans="1:9" ht="13">
      <c r="A1105" s="164" t="s">
        <v>1633</v>
      </c>
      <c r="B1105" s="2" t="s">
        <v>1634</v>
      </c>
      <c r="C1105" s="3">
        <v>2.89</v>
      </c>
      <c r="D1105" s="152">
        <v>0.62319999999999998</v>
      </c>
      <c r="E1105" s="100">
        <v>1.0249999999999999</v>
      </c>
      <c r="F1105" s="127">
        <v>1.25</v>
      </c>
      <c r="G1105" s="74">
        <v>0.8</v>
      </c>
      <c r="H1105" s="225" t="s">
        <v>258</v>
      </c>
      <c r="I1105" s="226" t="s">
        <v>259</v>
      </c>
    </row>
    <row r="1106" spans="1:9" ht="13">
      <c r="A1106" s="164" t="s">
        <v>1635</v>
      </c>
      <c r="B1106" s="2" t="s">
        <v>1634</v>
      </c>
      <c r="C1106" s="3">
        <v>4.24</v>
      </c>
      <c r="D1106" s="152">
        <v>0.81510000000000005</v>
      </c>
      <c r="E1106" s="100">
        <v>1.0249999999999999</v>
      </c>
      <c r="F1106" s="127">
        <v>1.25</v>
      </c>
      <c r="G1106" s="74">
        <v>0.8</v>
      </c>
      <c r="H1106" s="227" t="s">
        <v>258</v>
      </c>
      <c r="I1106" s="228" t="s">
        <v>259</v>
      </c>
    </row>
    <row r="1107" spans="1:9" ht="13">
      <c r="A1107" s="164" t="s">
        <v>1636</v>
      </c>
      <c r="B1107" s="2" t="s">
        <v>1634</v>
      </c>
      <c r="C1107" s="3">
        <v>6.69</v>
      </c>
      <c r="D1107" s="152">
        <v>1.2335</v>
      </c>
      <c r="E1107" s="100">
        <v>1.0249999999999999</v>
      </c>
      <c r="F1107" s="127">
        <v>2.4</v>
      </c>
      <c r="G1107" s="74">
        <v>0.8</v>
      </c>
      <c r="H1107" s="227" t="s">
        <v>258</v>
      </c>
      <c r="I1107" s="228" t="s">
        <v>262</v>
      </c>
    </row>
    <row r="1108" spans="1:9" ht="13">
      <c r="A1108" s="229" t="s">
        <v>1637</v>
      </c>
      <c r="B1108" s="230" t="s">
        <v>1634</v>
      </c>
      <c r="C1108" s="231">
        <v>11.22</v>
      </c>
      <c r="D1108" s="232">
        <v>2.3538999999999999</v>
      </c>
      <c r="E1108" s="233">
        <v>1.0249999999999999</v>
      </c>
      <c r="F1108" s="234">
        <v>2.4</v>
      </c>
      <c r="G1108" s="235">
        <v>0.8</v>
      </c>
      <c r="H1108" s="236" t="s">
        <v>258</v>
      </c>
      <c r="I1108" s="237" t="s">
        <v>262</v>
      </c>
    </row>
    <row r="1109" spans="1:9" ht="13">
      <c r="A1109" s="164" t="s">
        <v>1638</v>
      </c>
      <c r="B1109" s="2" t="s">
        <v>1639</v>
      </c>
      <c r="C1109" s="3">
        <v>4.5599999999999996</v>
      </c>
      <c r="D1109" s="152">
        <v>0.88039999999999996</v>
      </c>
      <c r="E1109" s="100">
        <v>1.0249999999999999</v>
      </c>
      <c r="F1109" s="127">
        <v>1.25</v>
      </c>
      <c r="G1109" s="74">
        <v>0.8</v>
      </c>
      <c r="H1109" s="225" t="s">
        <v>258</v>
      </c>
      <c r="I1109" s="226" t="s">
        <v>259</v>
      </c>
    </row>
    <row r="1110" spans="1:9" ht="13">
      <c r="A1110" s="164" t="s">
        <v>1640</v>
      </c>
      <c r="B1110" s="2" t="s">
        <v>1639</v>
      </c>
      <c r="C1110" s="3">
        <v>4.5599999999999996</v>
      </c>
      <c r="D1110" s="152">
        <v>0.88039999999999996</v>
      </c>
      <c r="E1110" s="100">
        <v>1.0249999999999999</v>
      </c>
      <c r="F1110" s="127">
        <v>1.25</v>
      </c>
      <c r="G1110" s="74">
        <v>0.8</v>
      </c>
      <c r="H1110" s="227" t="s">
        <v>258</v>
      </c>
      <c r="I1110" s="228" t="s">
        <v>259</v>
      </c>
    </row>
    <row r="1111" spans="1:9" ht="13">
      <c r="A1111" s="164" t="s">
        <v>1641</v>
      </c>
      <c r="B1111" s="2" t="s">
        <v>1639</v>
      </c>
      <c r="C1111" s="3">
        <v>11.23</v>
      </c>
      <c r="D1111" s="152">
        <v>2.3155999999999999</v>
      </c>
      <c r="E1111" s="100">
        <v>1.0249999999999999</v>
      </c>
      <c r="F1111" s="127">
        <v>2.4</v>
      </c>
      <c r="G1111" s="74">
        <v>0.8</v>
      </c>
      <c r="H1111" s="227" t="s">
        <v>258</v>
      </c>
      <c r="I1111" s="228" t="s">
        <v>262</v>
      </c>
    </row>
    <row r="1112" spans="1:9" ht="13">
      <c r="A1112" s="229" t="s">
        <v>1642</v>
      </c>
      <c r="B1112" s="230" t="s">
        <v>1639</v>
      </c>
      <c r="C1112" s="231">
        <v>25.93</v>
      </c>
      <c r="D1112" s="232">
        <v>6.3106999999999998</v>
      </c>
      <c r="E1112" s="233">
        <v>1.0249999999999999</v>
      </c>
      <c r="F1112" s="234">
        <v>2.4</v>
      </c>
      <c r="G1112" s="235">
        <v>0.8</v>
      </c>
      <c r="H1112" s="236" t="s">
        <v>258</v>
      </c>
      <c r="I1112" s="237" t="s">
        <v>262</v>
      </c>
    </row>
    <row r="1113" spans="1:9" ht="13">
      <c r="A1113" s="164" t="s">
        <v>1643</v>
      </c>
      <c r="B1113" s="2" t="s">
        <v>1644</v>
      </c>
      <c r="C1113" s="3">
        <v>3.06</v>
      </c>
      <c r="D1113" s="152">
        <v>0.72889999999999999</v>
      </c>
      <c r="E1113" s="100">
        <v>1.0249999999999999</v>
      </c>
      <c r="F1113" s="127">
        <v>1.25</v>
      </c>
      <c r="G1113" s="74">
        <v>0.8</v>
      </c>
      <c r="H1113" s="225" t="s">
        <v>258</v>
      </c>
      <c r="I1113" s="226" t="s">
        <v>259</v>
      </c>
    </row>
    <row r="1114" spans="1:9" ht="13">
      <c r="A1114" s="164" t="s">
        <v>1645</v>
      </c>
      <c r="B1114" s="2" t="s">
        <v>1644</v>
      </c>
      <c r="C1114" s="3">
        <v>3.89</v>
      </c>
      <c r="D1114" s="152">
        <v>0.92559999999999998</v>
      </c>
      <c r="E1114" s="100">
        <v>1.0249999999999999</v>
      </c>
      <c r="F1114" s="127">
        <v>1.25</v>
      </c>
      <c r="G1114" s="74">
        <v>0.8</v>
      </c>
      <c r="H1114" s="227" t="s">
        <v>258</v>
      </c>
      <c r="I1114" s="228" t="s">
        <v>259</v>
      </c>
    </row>
    <row r="1115" spans="1:9" ht="13">
      <c r="A1115" s="164" t="s">
        <v>1646</v>
      </c>
      <c r="B1115" s="2" t="s">
        <v>1644</v>
      </c>
      <c r="C1115" s="3">
        <v>6.18</v>
      </c>
      <c r="D1115" s="152">
        <v>1.5799000000000001</v>
      </c>
      <c r="E1115" s="100">
        <v>1.0249999999999999</v>
      </c>
      <c r="F1115" s="127">
        <v>2.4</v>
      </c>
      <c r="G1115" s="74">
        <v>0.8</v>
      </c>
      <c r="H1115" s="227" t="s">
        <v>258</v>
      </c>
      <c r="I1115" s="228" t="s">
        <v>262</v>
      </c>
    </row>
    <row r="1116" spans="1:9" ht="13">
      <c r="A1116" s="229" t="s">
        <v>1647</v>
      </c>
      <c r="B1116" s="230" t="s">
        <v>1644</v>
      </c>
      <c r="C1116" s="231">
        <v>14.84</v>
      </c>
      <c r="D1116" s="232">
        <v>3.6924000000000001</v>
      </c>
      <c r="E1116" s="233">
        <v>1.0249999999999999</v>
      </c>
      <c r="F1116" s="234">
        <v>2.4</v>
      </c>
      <c r="G1116" s="235">
        <v>0.8</v>
      </c>
      <c r="H1116" s="236" t="s">
        <v>258</v>
      </c>
      <c r="I1116" s="237" t="s">
        <v>262</v>
      </c>
    </row>
    <row r="1117" spans="1:9" ht="13">
      <c r="A1117" s="164" t="s">
        <v>1648</v>
      </c>
      <c r="B1117" s="2" t="s">
        <v>1649</v>
      </c>
      <c r="C1117" s="3">
        <v>4.41</v>
      </c>
      <c r="D1117" s="152">
        <v>1.052</v>
      </c>
      <c r="E1117" s="100">
        <v>1.0249999999999999</v>
      </c>
      <c r="F1117" s="127">
        <v>1.25</v>
      </c>
      <c r="G1117" s="74">
        <v>0.8</v>
      </c>
      <c r="H1117" s="225" t="s">
        <v>258</v>
      </c>
      <c r="I1117" s="226" t="s">
        <v>259</v>
      </c>
    </row>
    <row r="1118" spans="1:9" ht="13">
      <c r="A1118" s="164" t="s">
        <v>1650</v>
      </c>
      <c r="B1118" s="2" t="s">
        <v>1649</v>
      </c>
      <c r="C1118" s="3">
        <v>6.54</v>
      </c>
      <c r="D1118" s="152">
        <v>1.5181</v>
      </c>
      <c r="E1118" s="100">
        <v>1.0249999999999999</v>
      </c>
      <c r="F1118" s="127">
        <v>1.25</v>
      </c>
      <c r="G1118" s="74">
        <v>0.8</v>
      </c>
      <c r="H1118" s="227" t="s">
        <v>258</v>
      </c>
      <c r="I1118" s="228" t="s">
        <v>259</v>
      </c>
    </row>
    <row r="1119" spans="1:9" ht="13">
      <c r="A1119" s="164" t="s">
        <v>1651</v>
      </c>
      <c r="B1119" s="2" t="s">
        <v>1649</v>
      </c>
      <c r="C1119" s="3">
        <v>10.96</v>
      </c>
      <c r="D1119" s="152">
        <v>2.4761000000000002</v>
      </c>
      <c r="E1119" s="100">
        <v>1.0249999999999999</v>
      </c>
      <c r="F1119" s="127">
        <v>2.4</v>
      </c>
      <c r="G1119" s="74">
        <v>0.8</v>
      </c>
      <c r="H1119" s="227" t="s">
        <v>258</v>
      </c>
      <c r="I1119" s="228" t="s">
        <v>262</v>
      </c>
    </row>
    <row r="1120" spans="1:9" ht="13">
      <c r="A1120" s="229" t="s">
        <v>1652</v>
      </c>
      <c r="B1120" s="230" t="s">
        <v>1649</v>
      </c>
      <c r="C1120" s="231">
        <v>16.920000000000002</v>
      </c>
      <c r="D1120" s="232">
        <v>4.7709999999999999</v>
      </c>
      <c r="E1120" s="233">
        <v>1.0249999999999999</v>
      </c>
      <c r="F1120" s="234">
        <v>2.4</v>
      </c>
      <c r="G1120" s="235">
        <v>0.8</v>
      </c>
      <c r="H1120" s="236" t="s">
        <v>258</v>
      </c>
      <c r="I1120" s="237" t="s">
        <v>262</v>
      </c>
    </row>
    <row r="1121" spans="1:9" ht="13">
      <c r="A1121" s="164" t="s">
        <v>1653</v>
      </c>
      <c r="B1121" s="2" t="s">
        <v>1654</v>
      </c>
      <c r="C1121" s="3">
        <v>4.57</v>
      </c>
      <c r="D1121" s="152">
        <v>1.0198</v>
      </c>
      <c r="E1121" s="100">
        <v>1.0249999999999999</v>
      </c>
      <c r="F1121" s="127">
        <v>1.25</v>
      </c>
      <c r="G1121" s="74">
        <v>0.8</v>
      </c>
      <c r="H1121" s="225" t="s">
        <v>258</v>
      </c>
      <c r="I1121" s="226" t="s">
        <v>259</v>
      </c>
    </row>
    <row r="1122" spans="1:9" ht="13">
      <c r="A1122" s="164" t="s">
        <v>1655</v>
      </c>
      <c r="B1122" s="2" t="s">
        <v>1654</v>
      </c>
      <c r="C1122" s="3">
        <v>6.38</v>
      </c>
      <c r="D1122" s="152">
        <v>1.3649</v>
      </c>
      <c r="E1122" s="100">
        <v>1.0249999999999999</v>
      </c>
      <c r="F1122" s="127">
        <v>1.25</v>
      </c>
      <c r="G1122" s="74">
        <v>0.8</v>
      </c>
      <c r="H1122" s="227" t="s">
        <v>258</v>
      </c>
      <c r="I1122" s="228" t="s">
        <v>259</v>
      </c>
    </row>
    <row r="1123" spans="1:9" ht="13">
      <c r="A1123" s="164" t="s">
        <v>1656</v>
      </c>
      <c r="B1123" s="2" t="s">
        <v>1654</v>
      </c>
      <c r="C1123" s="3">
        <v>10.71</v>
      </c>
      <c r="D1123" s="152">
        <v>2.3873000000000002</v>
      </c>
      <c r="E1123" s="100">
        <v>1.0249999999999999</v>
      </c>
      <c r="F1123" s="127">
        <v>2.4</v>
      </c>
      <c r="G1123" s="74">
        <v>0.8</v>
      </c>
      <c r="H1123" s="227" t="s">
        <v>258</v>
      </c>
      <c r="I1123" s="228" t="s">
        <v>262</v>
      </c>
    </row>
    <row r="1124" spans="1:9" ht="13">
      <c r="A1124" s="229" t="s">
        <v>1657</v>
      </c>
      <c r="B1124" s="230" t="s">
        <v>1654</v>
      </c>
      <c r="C1124" s="231">
        <v>18.09</v>
      </c>
      <c r="D1124" s="232">
        <v>4.7221000000000002</v>
      </c>
      <c r="E1124" s="233">
        <v>1.0249999999999999</v>
      </c>
      <c r="F1124" s="234">
        <v>2.4</v>
      </c>
      <c r="G1124" s="235">
        <v>0.8</v>
      </c>
      <c r="H1124" s="236" t="s">
        <v>258</v>
      </c>
      <c r="I1124" s="237" t="s">
        <v>262</v>
      </c>
    </row>
    <row r="1125" spans="1:9" ht="13">
      <c r="A1125" s="164" t="s">
        <v>1658</v>
      </c>
      <c r="B1125" s="2" t="s">
        <v>1659</v>
      </c>
      <c r="C1125" s="3">
        <v>3.17</v>
      </c>
      <c r="D1125" s="152">
        <v>0.55220000000000002</v>
      </c>
      <c r="E1125" s="100">
        <v>1.0249999999999999</v>
      </c>
      <c r="F1125" s="127">
        <v>1.25</v>
      </c>
      <c r="G1125" s="74">
        <v>0.8</v>
      </c>
      <c r="H1125" s="225" t="s">
        <v>258</v>
      </c>
      <c r="I1125" s="226" t="s">
        <v>259</v>
      </c>
    </row>
    <row r="1126" spans="1:9" ht="13">
      <c r="A1126" s="164" t="s">
        <v>1660</v>
      </c>
      <c r="B1126" s="2" t="s">
        <v>1659</v>
      </c>
      <c r="C1126" s="3">
        <v>4.16</v>
      </c>
      <c r="D1126" s="152">
        <v>0.70809999999999995</v>
      </c>
      <c r="E1126" s="100">
        <v>1.0249999999999999</v>
      </c>
      <c r="F1126" s="127">
        <v>1.25</v>
      </c>
      <c r="G1126" s="74">
        <v>0.8</v>
      </c>
      <c r="H1126" s="227" t="s">
        <v>258</v>
      </c>
      <c r="I1126" s="228" t="s">
        <v>259</v>
      </c>
    </row>
    <row r="1127" spans="1:9" ht="13">
      <c r="A1127" s="164" t="s">
        <v>1661</v>
      </c>
      <c r="B1127" s="2" t="s">
        <v>1659</v>
      </c>
      <c r="C1127" s="3">
        <v>5.99</v>
      </c>
      <c r="D1127" s="152">
        <v>1.0793999999999999</v>
      </c>
      <c r="E1127" s="100">
        <v>1.0249999999999999</v>
      </c>
      <c r="F1127" s="127">
        <v>2.4</v>
      </c>
      <c r="G1127" s="74">
        <v>0.8</v>
      </c>
      <c r="H1127" s="227" t="s">
        <v>258</v>
      </c>
      <c r="I1127" s="228" t="s">
        <v>262</v>
      </c>
    </row>
    <row r="1128" spans="1:9" ht="13">
      <c r="A1128" s="229" t="s">
        <v>1662</v>
      </c>
      <c r="B1128" s="230" t="s">
        <v>1659</v>
      </c>
      <c r="C1128" s="231">
        <v>8.9600000000000009</v>
      </c>
      <c r="D1128" s="232">
        <v>2.1116999999999999</v>
      </c>
      <c r="E1128" s="233">
        <v>1.0249999999999999</v>
      </c>
      <c r="F1128" s="234">
        <v>2.4</v>
      </c>
      <c r="G1128" s="235">
        <v>0.8</v>
      </c>
      <c r="H1128" s="236" t="s">
        <v>258</v>
      </c>
      <c r="I1128" s="237" t="s">
        <v>262</v>
      </c>
    </row>
    <row r="1129" spans="1:9" ht="13">
      <c r="A1129" s="164" t="s">
        <v>1663</v>
      </c>
      <c r="B1129" s="2" t="s">
        <v>1664</v>
      </c>
      <c r="C1129" s="3">
        <v>3.55</v>
      </c>
      <c r="D1129" s="152">
        <v>0.57299999999999995</v>
      </c>
      <c r="E1129" s="100">
        <v>1.0249999999999999</v>
      </c>
      <c r="F1129" s="127">
        <v>1.25</v>
      </c>
      <c r="G1129" s="74">
        <v>0.8</v>
      </c>
      <c r="H1129" s="225" t="s">
        <v>258</v>
      </c>
      <c r="I1129" s="226" t="s">
        <v>259</v>
      </c>
    </row>
    <row r="1130" spans="1:9" ht="13">
      <c r="A1130" s="164" t="s">
        <v>1665</v>
      </c>
      <c r="B1130" s="2" t="s">
        <v>1664</v>
      </c>
      <c r="C1130" s="3">
        <v>4.55</v>
      </c>
      <c r="D1130" s="152">
        <v>0.75390000000000001</v>
      </c>
      <c r="E1130" s="100">
        <v>1.0249999999999999</v>
      </c>
      <c r="F1130" s="127">
        <v>1.25</v>
      </c>
      <c r="G1130" s="74">
        <v>0.8</v>
      </c>
      <c r="H1130" s="227" t="s">
        <v>258</v>
      </c>
      <c r="I1130" s="228" t="s">
        <v>259</v>
      </c>
    </row>
    <row r="1131" spans="1:9" ht="13">
      <c r="A1131" s="164" t="s">
        <v>1666</v>
      </c>
      <c r="B1131" s="2" t="s">
        <v>1664</v>
      </c>
      <c r="C1131" s="3">
        <v>6.87</v>
      </c>
      <c r="D1131" s="152">
        <v>1.2251000000000001</v>
      </c>
      <c r="E1131" s="100">
        <v>1.0249999999999999</v>
      </c>
      <c r="F1131" s="127">
        <v>2.4</v>
      </c>
      <c r="G1131" s="74">
        <v>0.8</v>
      </c>
      <c r="H1131" s="227" t="s">
        <v>258</v>
      </c>
      <c r="I1131" s="228" t="s">
        <v>262</v>
      </c>
    </row>
    <row r="1132" spans="1:9" ht="13">
      <c r="A1132" s="229" t="s">
        <v>1667</v>
      </c>
      <c r="B1132" s="230" t="s">
        <v>1664</v>
      </c>
      <c r="C1132" s="231">
        <v>10.63</v>
      </c>
      <c r="D1132" s="232">
        <v>2.2273000000000001</v>
      </c>
      <c r="E1132" s="233">
        <v>1.0249999999999999</v>
      </c>
      <c r="F1132" s="234">
        <v>2.4</v>
      </c>
      <c r="G1132" s="235">
        <v>0.8</v>
      </c>
      <c r="H1132" s="236" t="s">
        <v>258</v>
      </c>
      <c r="I1132" s="237" t="s">
        <v>262</v>
      </c>
    </row>
    <row r="1133" spans="1:9" ht="13">
      <c r="A1133" s="164" t="s">
        <v>1668</v>
      </c>
      <c r="B1133" s="2" t="s">
        <v>1669</v>
      </c>
      <c r="C1133" s="3">
        <v>2.34</v>
      </c>
      <c r="D1133" s="152">
        <v>0.3952</v>
      </c>
      <c r="E1133" s="100">
        <v>1.0249999999999999</v>
      </c>
      <c r="F1133" s="127">
        <v>1.25</v>
      </c>
      <c r="G1133" s="74">
        <v>0.8</v>
      </c>
      <c r="H1133" s="225" t="s">
        <v>258</v>
      </c>
      <c r="I1133" s="226" t="s">
        <v>259</v>
      </c>
    </row>
    <row r="1134" spans="1:9" ht="13">
      <c r="A1134" s="164" t="s">
        <v>1670</v>
      </c>
      <c r="B1134" s="2" t="s">
        <v>1669</v>
      </c>
      <c r="C1134" s="3">
        <v>3.06</v>
      </c>
      <c r="D1134" s="152">
        <v>0.56359999999999999</v>
      </c>
      <c r="E1134" s="100">
        <v>1.0249999999999999</v>
      </c>
      <c r="F1134" s="127">
        <v>1.25</v>
      </c>
      <c r="G1134" s="74">
        <v>0.8</v>
      </c>
      <c r="H1134" s="227" t="s">
        <v>258</v>
      </c>
      <c r="I1134" s="228" t="s">
        <v>259</v>
      </c>
    </row>
    <row r="1135" spans="1:9" ht="13">
      <c r="A1135" s="164" t="s">
        <v>1671</v>
      </c>
      <c r="B1135" s="2" t="s">
        <v>1669</v>
      </c>
      <c r="C1135" s="3">
        <v>4.18</v>
      </c>
      <c r="D1135" s="152">
        <v>0.76219999999999999</v>
      </c>
      <c r="E1135" s="100">
        <v>1.0249999999999999</v>
      </c>
      <c r="F1135" s="127">
        <v>2.4</v>
      </c>
      <c r="G1135" s="74">
        <v>0.8</v>
      </c>
      <c r="H1135" s="227" t="s">
        <v>258</v>
      </c>
      <c r="I1135" s="228" t="s">
        <v>262</v>
      </c>
    </row>
    <row r="1136" spans="1:9" ht="13">
      <c r="A1136" s="229" t="s">
        <v>1672</v>
      </c>
      <c r="B1136" s="230" t="s">
        <v>1669</v>
      </c>
      <c r="C1136" s="231">
        <v>6.46</v>
      </c>
      <c r="D1136" s="232">
        <v>1.2806</v>
      </c>
      <c r="E1136" s="233">
        <v>1.0249999999999999</v>
      </c>
      <c r="F1136" s="234">
        <v>2.4</v>
      </c>
      <c r="G1136" s="235">
        <v>0.8</v>
      </c>
      <c r="H1136" s="236" t="s">
        <v>258</v>
      </c>
      <c r="I1136" s="237" t="s">
        <v>262</v>
      </c>
    </row>
    <row r="1137" spans="1:9" ht="13">
      <c r="A1137" s="164" t="s">
        <v>1673</v>
      </c>
      <c r="B1137" s="2" t="s">
        <v>1674</v>
      </c>
      <c r="C1137" s="3">
        <v>2.15</v>
      </c>
      <c r="D1137" s="152">
        <v>0.36990000000000001</v>
      </c>
      <c r="E1137" s="100">
        <v>1.0249999999999999</v>
      </c>
      <c r="F1137" s="127">
        <v>1.25</v>
      </c>
      <c r="G1137" s="74">
        <v>0.8</v>
      </c>
      <c r="H1137" s="225" t="s">
        <v>258</v>
      </c>
      <c r="I1137" s="226" t="s">
        <v>259</v>
      </c>
    </row>
    <row r="1138" spans="1:9" ht="13">
      <c r="A1138" s="164" t="s">
        <v>1675</v>
      </c>
      <c r="B1138" s="2" t="s">
        <v>1674</v>
      </c>
      <c r="C1138" s="3">
        <v>2.89</v>
      </c>
      <c r="D1138" s="152">
        <v>0.52459999999999996</v>
      </c>
      <c r="E1138" s="100">
        <v>1.0249999999999999</v>
      </c>
      <c r="F1138" s="127">
        <v>1.25</v>
      </c>
      <c r="G1138" s="74">
        <v>0.8</v>
      </c>
      <c r="H1138" s="227" t="s">
        <v>258</v>
      </c>
      <c r="I1138" s="228" t="s">
        <v>259</v>
      </c>
    </row>
    <row r="1139" spans="1:9" ht="13">
      <c r="A1139" s="164" t="s">
        <v>1676</v>
      </c>
      <c r="B1139" s="2" t="s">
        <v>1674</v>
      </c>
      <c r="C1139" s="3">
        <v>4.57</v>
      </c>
      <c r="D1139" s="152">
        <v>0.84589999999999999</v>
      </c>
      <c r="E1139" s="100">
        <v>1.0249999999999999</v>
      </c>
      <c r="F1139" s="127">
        <v>2.4</v>
      </c>
      <c r="G1139" s="74">
        <v>0.8</v>
      </c>
      <c r="H1139" s="227" t="s">
        <v>258</v>
      </c>
      <c r="I1139" s="228" t="s">
        <v>262</v>
      </c>
    </row>
    <row r="1140" spans="1:9" ht="13">
      <c r="A1140" s="229" t="s">
        <v>1677</v>
      </c>
      <c r="B1140" s="230" t="s">
        <v>1674</v>
      </c>
      <c r="C1140" s="231">
        <v>9.2100000000000009</v>
      </c>
      <c r="D1140" s="232">
        <v>1.9472</v>
      </c>
      <c r="E1140" s="233">
        <v>1.0249999999999999</v>
      </c>
      <c r="F1140" s="234">
        <v>2.4</v>
      </c>
      <c r="G1140" s="235">
        <v>0.8</v>
      </c>
      <c r="H1140" s="236" t="s">
        <v>258</v>
      </c>
      <c r="I1140" s="237" t="s">
        <v>262</v>
      </c>
    </row>
    <row r="1141" spans="1:9" ht="13">
      <c r="A1141" s="164" t="s">
        <v>1678</v>
      </c>
      <c r="B1141" s="2" t="s">
        <v>1679</v>
      </c>
      <c r="C1141" s="3">
        <v>3.7</v>
      </c>
      <c r="D1141" s="152">
        <v>0.55549999999999999</v>
      </c>
      <c r="E1141" s="100">
        <v>1.0249999999999999</v>
      </c>
      <c r="F1141" s="127">
        <v>1.25</v>
      </c>
      <c r="G1141" s="74">
        <v>0.8</v>
      </c>
      <c r="H1141" s="225" t="s">
        <v>258</v>
      </c>
      <c r="I1141" s="226" t="s">
        <v>259</v>
      </c>
    </row>
    <row r="1142" spans="1:9" ht="13">
      <c r="A1142" s="164" t="s">
        <v>1680</v>
      </c>
      <c r="B1142" s="2" t="s">
        <v>1679</v>
      </c>
      <c r="C1142" s="3">
        <v>4.43</v>
      </c>
      <c r="D1142" s="152">
        <v>0.67210000000000003</v>
      </c>
      <c r="E1142" s="100">
        <v>1.0249999999999999</v>
      </c>
      <c r="F1142" s="127">
        <v>1.25</v>
      </c>
      <c r="G1142" s="74">
        <v>0.8</v>
      </c>
      <c r="H1142" s="227" t="s">
        <v>258</v>
      </c>
      <c r="I1142" s="228" t="s">
        <v>259</v>
      </c>
    </row>
    <row r="1143" spans="1:9" ht="13">
      <c r="A1143" s="164" t="s">
        <v>1681</v>
      </c>
      <c r="B1143" s="2" t="s">
        <v>1679</v>
      </c>
      <c r="C1143" s="3">
        <v>6.84</v>
      </c>
      <c r="D1143" s="152">
        <v>1.1607000000000001</v>
      </c>
      <c r="E1143" s="100">
        <v>1.0249999999999999</v>
      </c>
      <c r="F1143" s="127">
        <v>2.4</v>
      </c>
      <c r="G1143" s="74">
        <v>0.8</v>
      </c>
      <c r="H1143" s="227" t="s">
        <v>258</v>
      </c>
      <c r="I1143" s="228" t="s">
        <v>262</v>
      </c>
    </row>
    <row r="1144" spans="1:9" ht="13">
      <c r="A1144" s="229" t="s">
        <v>1682</v>
      </c>
      <c r="B1144" s="230" t="s">
        <v>1679</v>
      </c>
      <c r="C1144" s="231">
        <v>12.14</v>
      </c>
      <c r="D1144" s="232">
        <v>2.6469999999999998</v>
      </c>
      <c r="E1144" s="233">
        <v>1.0249999999999999</v>
      </c>
      <c r="F1144" s="234">
        <v>2.4</v>
      </c>
      <c r="G1144" s="235">
        <v>0.8</v>
      </c>
      <c r="H1144" s="236" t="s">
        <v>258</v>
      </c>
      <c r="I1144" s="237" t="s">
        <v>262</v>
      </c>
    </row>
    <row r="1145" spans="1:9" ht="13">
      <c r="A1145" s="164" t="s">
        <v>1683</v>
      </c>
      <c r="B1145" s="2" t="s">
        <v>1684</v>
      </c>
      <c r="C1145" s="3">
        <v>4.37</v>
      </c>
      <c r="D1145" s="152">
        <v>1.222</v>
      </c>
      <c r="E1145" s="100">
        <v>1.65</v>
      </c>
      <c r="F1145" s="127">
        <v>1.65</v>
      </c>
      <c r="G1145" s="74">
        <v>0.8</v>
      </c>
      <c r="H1145" s="225" t="s">
        <v>1685</v>
      </c>
      <c r="I1145" s="226" t="s">
        <v>1685</v>
      </c>
    </row>
    <row r="1146" spans="1:9" ht="13">
      <c r="A1146" s="164" t="s">
        <v>1686</v>
      </c>
      <c r="B1146" s="2" t="s">
        <v>1684</v>
      </c>
      <c r="C1146" s="3">
        <v>10.28</v>
      </c>
      <c r="D1146" s="152">
        <v>1.2354000000000001</v>
      </c>
      <c r="E1146" s="100">
        <v>1.65</v>
      </c>
      <c r="F1146" s="127">
        <v>1.65</v>
      </c>
      <c r="G1146" s="74">
        <v>0.8</v>
      </c>
      <c r="H1146" s="227" t="s">
        <v>1685</v>
      </c>
      <c r="I1146" s="228" t="s">
        <v>1685</v>
      </c>
    </row>
    <row r="1147" spans="1:9" ht="13">
      <c r="A1147" s="164" t="s">
        <v>1687</v>
      </c>
      <c r="B1147" s="2" t="s">
        <v>1684</v>
      </c>
      <c r="C1147" s="3">
        <v>18.28</v>
      </c>
      <c r="D1147" s="152">
        <v>2.6154000000000002</v>
      </c>
      <c r="E1147" s="100">
        <v>1.65</v>
      </c>
      <c r="F1147" s="127">
        <v>1.65</v>
      </c>
      <c r="G1147" s="74">
        <v>0.8</v>
      </c>
      <c r="H1147" s="227" t="s">
        <v>1685</v>
      </c>
      <c r="I1147" s="228" t="s">
        <v>1685</v>
      </c>
    </row>
    <row r="1148" spans="1:9" ht="13">
      <c r="A1148" s="229" t="s">
        <v>1688</v>
      </c>
      <c r="B1148" s="230" t="s">
        <v>1684</v>
      </c>
      <c r="C1148" s="231">
        <v>28.15</v>
      </c>
      <c r="D1148" s="232">
        <v>3.4192999999999998</v>
      </c>
      <c r="E1148" s="233">
        <v>1.65</v>
      </c>
      <c r="F1148" s="234">
        <v>1.65</v>
      </c>
      <c r="G1148" s="235">
        <v>0.8</v>
      </c>
      <c r="H1148" s="236" t="s">
        <v>1685</v>
      </c>
      <c r="I1148" s="237" t="s">
        <v>1685</v>
      </c>
    </row>
    <row r="1149" spans="1:9" ht="13">
      <c r="A1149" s="164" t="s">
        <v>1689</v>
      </c>
      <c r="B1149" s="2" t="s">
        <v>1690</v>
      </c>
      <c r="C1149" s="3">
        <v>8.82</v>
      </c>
      <c r="D1149" s="152">
        <v>0.57120000000000004</v>
      </c>
      <c r="E1149" s="100">
        <v>1.65</v>
      </c>
      <c r="F1149" s="127">
        <v>1.65</v>
      </c>
      <c r="G1149" s="74">
        <v>0.8</v>
      </c>
      <c r="H1149" s="225" t="s">
        <v>1685</v>
      </c>
      <c r="I1149" s="226" t="s">
        <v>1685</v>
      </c>
    </row>
    <row r="1150" spans="1:9" ht="13">
      <c r="A1150" s="164" t="s">
        <v>1691</v>
      </c>
      <c r="B1150" s="2" t="s">
        <v>1690</v>
      </c>
      <c r="C1150" s="3">
        <v>10.93</v>
      </c>
      <c r="D1150" s="152">
        <v>0.6925</v>
      </c>
      <c r="E1150" s="100">
        <v>1.65</v>
      </c>
      <c r="F1150" s="127">
        <v>1.65</v>
      </c>
      <c r="G1150" s="74">
        <v>0.8</v>
      </c>
      <c r="H1150" s="227" t="s">
        <v>1685</v>
      </c>
      <c r="I1150" s="228" t="s">
        <v>1685</v>
      </c>
    </row>
    <row r="1151" spans="1:9" ht="13">
      <c r="A1151" s="164" t="s">
        <v>1692</v>
      </c>
      <c r="B1151" s="2" t="s">
        <v>1690</v>
      </c>
      <c r="C1151" s="3">
        <v>16.71</v>
      </c>
      <c r="D1151" s="152">
        <v>1.1565000000000001</v>
      </c>
      <c r="E1151" s="100">
        <v>1.65</v>
      </c>
      <c r="F1151" s="127">
        <v>1.65</v>
      </c>
      <c r="G1151" s="74">
        <v>0.8</v>
      </c>
      <c r="H1151" s="227" t="s">
        <v>1685</v>
      </c>
      <c r="I1151" s="228" t="s">
        <v>1685</v>
      </c>
    </row>
    <row r="1152" spans="1:9" ht="13">
      <c r="A1152" s="229" t="s">
        <v>1693</v>
      </c>
      <c r="B1152" s="230" t="s">
        <v>1690</v>
      </c>
      <c r="C1152" s="231">
        <v>32.76</v>
      </c>
      <c r="D1152" s="232">
        <v>2.5282</v>
      </c>
      <c r="E1152" s="233">
        <v>1.65</v>
      </c>
      <c r="F1152" s="234">
        <v>1.65</v>
      </c>
      <c r="G1152" s="235">
        <v>0.8</v>
      </c>
      <c r="H1152" s="236" t="s">
        <v>1685</v>
      </c>
      <c r="I1152" s="237" t="s">
        <v>1685</v>
      </c>
    </row>
    <row r="1153" spans="1:9" ht="13">
      <c r="A1153" s="164" t="s">
        <v>1694</v>
      </c>
      <c r="B1153" s="2" t="s">
        <v>1695</v>
      </c>
      <c r="C1153" s="3">
        <v>5.23</v>
      </c>
      <c r="D1153" s="152">
        <v>0.34339999999999998</v>
      </c>
      <c r="E1153" s="100">
        <v>1.65</v>
      </c>
      <c r="F1153" s="127">
        <v>1.65</v>
      </c>
      <c r="G1153" s="74">
        <v>0.8</v>
      </c>
      <c r="H1153" s="225" t="s">
        <v>1685</v>
      </c>
      <c r="I1153" s="226" t="s">
        <v>1685</v>
      </c>
    </row>
    <row r="1154" spans="1:9" ht="13">
      <c r="A1154" s="164" t="s">
        <v>1696</v>
      </c>
      <c r="B1154" s="2" t="s">
        <v>1695</v>
      </c>
      <c r="C1154" s="3">
        <v>7.17</v>
      </c>
      <c r="D1154" s="152">
        <v>0.4778</v>
      </c>
      <c r="E1154" s="100">
        <v>1.65</v>
      </c>
      <c r="F1154" s="127">
        <v>1.65</v>
      </c>
      <c r="G1154" s="74">
        <v>0.8</v>
      </c>
      <c r="H1154" s="227" t="s">
        <v>1685</v>
      </c>
      <c r="I1154" s="228" t="s">
        <v>1685</v>
      </c>
    </row>
    <row r="1155" spans="1:9" ht="13">
      <c r="A1155" s="164" t="s">
        <v>1697</v>
      </c>
      <c r="B1155" s="2" t="s">
        <v>1695</v>
      </c>
      <c r="C1155" s="3">
        <v>11.74</v>
      </c>
      <c r="D1155" s="152">
        <v>0.93920000000000003</v>
      </c>
      <c r="E1155" s="100">
        <v>1.65</v>
      </c>
      <c r="F1155" s="127">
        <v>1.65</v>
      </c>
      <c r="G1155" s="74">
        <v>0.8</v>
      </c>
      <c r="H1155" s="227" t="s">
        <v>1685</v>
      </c>
      <c r="I1155" s="228" t="s">
        <v>1685</v>
      </c>
    </row>
    <row r="1156" spans="1:9" ht="13">
      <c r="A1156" s="229" t="s">
        <v>1698</v>
      </c>
      <c r="B1156" s="230" t="s">
        <v>1695</v>
      </c>
      <c r="C1156" s="231">
        <v>20.76</v>
      </c>
      <c r="D1156" s="232">
        <v>1.7302</v>
      </c>
      <c r="E1156" s="233">
        <v>1.65</v>
      </c>
      <c r="F1156" s="234">
        <v>1.65</v>
      </c>
      <c r="G1156" s="235">
        <v>0.8</v>
      </c>
      <c r="H1156" s="236" t="s">
        <v>1685</v>
      </c>
      <c r="I1156" s="237" t="s">
        <v>1685</v>
      </c>
    </row>
    <row r="1157" spans="1:9" ht="13">
      <c r="A1157" s="164" t="s">
        <v>1699</v>
      </c>
      <c r="B1157" s="2" t="s">
        <v>1700</v>
      </c>
      <c r="C1157" s="3">
        <v>4.3600000000000003</v>
      </c>
      <c r="D1157" s="152">
        <v>0.30890000000000001</v>
      </c>
      <c r="E1157" s="100">
        <v>1.65</v>
      </c>
      <c r="F1157" s="127">
        <v>1.65</v>
      </c>
      <c r="G1157" s="74">
        <v>0.8</v>
      </c>
      <c r="H1157" s="225" t="s">
        <v>1685</v>
      </c>
      <c r="I1157" s="226" t="s">
        <v>1685</v>
      </c>
    </row>
    <row r="1158" spans="1:9" ht="13">
      <c r="A1158" s="164" t="s">
        <v>1701</v>
      </c>
      <c r="B1158" s="2" t="s">
        <v>1700</v>
      </c>
      <c r="C1158" s="3">
        <v>5.86</v>
      </c>
      <c r="D1158" s="152">
        <v>0.4012</v>
      </c>
      <c r="E1158" s="100">
        <v>1.65</v>
      </c>
      <c r="F1158" s="127">
        <v>1.65</v>
      </c>
      <c r="G1158" s="74">
        <v>0.8</v>
      </c>
      <c r="H1158" s="227" t="s">
        <v>1685</v>
      </c>
      <c r="I1158" s="228" t="s">
        <v>1685</v>
      </c>
    </row>
    <row r="1159" spans="1:9" ht="13">
      <c r="A1159" s="164" t="s">
        <v>1702</v>
      </c>
      <c r="B1159" s="2" t="s">
        <v>1700</v>
      </c>
      <c r="C1159" s="3">
        <v>12.06</v>
      </c>
      <c r="D1159" s="152">
        <v>0.92810000000000004</v>
      </c>
      <c r="E1159" s="100">
        <v>1.65</v>
      </c>
      <c r="F1159" s="127">
        <v>1.65</v>
      </c>
      <c r="G1159" s="74">
        <v>0.8</v>
      </c>
      <c r="H1159" s="227" t="s">
        <v>1685</v>
      </c>
      <c r="I1159" s="228" t="s">
        <v>1685</v>
      </c>
    </row>
    <row r="1160" spans="1:9" ht="13">
      <c r="A1160" s="229" t="s">
        <v>1703</v>
      </c>
      <c r="B1160" s="230" t="s">
        <v>1700</v>
      </c>
      <c r="C1160" s="231">
        <v>12.06</v>
      </c>
      <c r="D1160" s="232">
        <v>0.92810000000000004</v>
      </c>
      <c r="E1160" s="233">
        <v>1.65</v>
      </c>
      <c r="F1160" s="234">
        <v>1.65</v>
      </c>
      <c r="G1160" s="235">
        <v>0.8</v>
      </c>
      <c r="H1160" s="236" t="s">
        <v>1685</v>
      </c>
      <c r="I1160" s="237" t="s">
        <v>1685</v>
      </c>
    </row>
    <row r="1161" spans="1:9" ht="13">
      <c r="A1161" s="164" t="s">
        <v>1704</v>
      </c>
      <c r="B1161" s="2" t="s">
        <v>1705</v>
      </c>
      <c r="C1161" s="3">
        <v>5.72</v>
      </c>
      <c r="D1161" s="152">
        <v>0.37959999999999999</v>
      </c>
      <c r="E1161" s="100">
        <v>1.65</v>
      </c>
      <c r="F1161" s="127">
        <v>1.65</v>
      </c>
      <c r="G1161" s="74">
        <v>0.8</v>
      </c>
      <c r="H1161" s="225" t="s">
        <v>1685</v>
      </c>
      <c r="I1161" s="226" t="s">
        <v>1685</v>
      </c>
    </row>
    <row r="1162" spans="1:9" ht="13">
      <c r="A1162" s="164" t="s">
        <v>1706</v>
      </c>
      <c r="B1162" s="2" t="s">
        <v>1705</v>
      </c>
      <c r="C1162" s="3">
        <v>8.07</v>
      </c>
      <c r="D1162" s="152">
        <v>0.52180000000000004</v>
      </c>
      <c r="E1162" s="100">
        <v>1.65</v>
      </c>
      <c r="F1162" s="127">
        <v>1.65</v>
      </c>
      <c r="G1162" s="74">
        <v>0.8</v>
      </c>
      <c r="H1162" s="227" t="s">
        <v>1685</v>
      </c>
      <c r="I1162" s="228" t="s">
        <v>1685</v>
      </c>
    </row>
    <row r="1163" spans="1:9" ht="13">
      <c r="A1163" s="164" t="s">
        <v>1707</v>
      </c>
      <c r="B1163" s="2" t="s">
        <v>1705</v>
      </c>
      <c r="C1163" s="3">
        <v>12.28</v>
      </c>
      <c r="D1163" s="152">
        <v>0.91739999999999999</v>
      </c>
      <c r="E1163" s="100">
        <v>1.65</v>
      </c>
      <c r="F1163" s="127">
        <v>1.65</v>
      </c>
      <c r="G1163" s="74">
        <v>0.8</v>
      </c>
      <c r="H1163" s="227" t="s">
        <v>1685</v>
      </c>
      <c r="I1163" s="228" t="s">
        <v>1685</v>
      </c>
    </row>
    <row r="1164" spans="1:9" ht="13">
      <c r="A1164" s="229" t="s">
        <v>1708</v>
      </c>
      <c r="B1164" s="230" t="s">
        <v>1705</v>
      </c>
      <c r="C1164" s="231">
        <v>22.75</v>
      </c>
      <c r="D1164" s="232">
        <v>1.7947</v>
      </c>
      <c r="E1164" s="233">
        <v>1.65</v>
      </c>
      <c r="F1164" s="234">
        <v>1.65</v>
      </c>
      <c r="G1164" s="235">
        <v>0.8</v>
      </c>
      <c r="H1164" s="236" t="s">
        <v>1685</v>
      </c>
      <c r="I1164" s="237" t="s">
        <v>1685</v>
      </c>
    </row>
    <row r="1165" spans="1:9" ht="13">
      <c r="A1165" s="164" t="s">
        <v>1709</v>
      </c>
      <c r="B1165" s="2" t="s">
        <v>1710</v>
      </c>
      <c r="C1165" s="3">
        <v>4.3600000000000003</v>
      </c>
      <c r="D1165" s="152">
        <v>0.29120000000000001</v>
      </c>
      <c r="E1165" s="100">
        <v>1.65</v>
      </c>
      <c r="F1165" s="127">
        <v>1.65</v>
      </c>
      <c r="G1165" s="74">
        <v>0.8</v>
      </c>
      <c r="H1165" s="225" t="s">
        <v>1685</v>
      </c>
      <c r="I1165" s="226" t="s">
        <v>1685</v>
      </c>
    </row>
    <row r="1166" spans="1:9" ht="13">
      <c r="A1166" s="164" t="s">
        <v>1711</v>
      </c>
      <c r="B1166" s="2" t="s">
        <v>1710</v>
      </c>
      <c r="C1166" s="3">
        <v>5.96</v>
      </c>
      <c r="D1166" s="152">
        <v>0.40450000000000003</v>
      </c>
      <c r="E1166" s="100">
        <v>1.65</v>
      </c>
      <c r="F1166" s="127">
        <v>1.65</v>
      </c>
      <c r="G1166" s="74">
        <v>0.8</v>
      </c>
      <c r="H1166" s="227" t="s">
        <v>1685</v>
      </c>
      <c r="I1166" s="228" t="s">
        <v>1685</v>
      </c>
    </row>
    <row r="1167" spans="1:9" ht="13">
      <c r="A1167" s="164" t="s">
        <v>1712</v>
      </c>
      <c r="B1167" s="2" t="s">
        <v>1710</v>
      </c>
      <c r="C1167" s="3">
        <v>8.77</v>
      </c>
      <c r="D1167" s="152">
        <v>0.68889999999999996</v>
      </c>
      <c r="E1167" s="100">
        <v>1.65</v>
      </c>
      <c r="F1167" s="127">
        <v>1.65</v>
      </c>
      <c r="G1167" s="74">
        <v>0.8</v>
      </c>
      <c r="H1167" s="227" t="s">
        <v>1685</v>
      </c>
      <c r="I1167" s="228" t="s">
        <v>1685</v>
      </c>
    </row>
    <row r="1168" spans="1:9" ht="13">
      <c r="A1168" s="229" t="s">
        <v>1713</v>
      </c>
      <c r="B1168" s="230" t="s">
        <v>1710</v>
      </c>
      <c r="C1168" s="231">
        <v>18.96</v>
      </c>
      <c r="D1168" s="232">
        <v>1.5522</v>
      </c>
      <c r="E1168" s="233">
        <v>1.65</v>
      </c>
      <c r="F1168" s="234">
        <v>1.65</v>
      </c>
      <c r="G1168" s="235">
        <v>0.8</v>
      </c>
      <c r="H1168" s="236" t="s">
        <v>1685</v>
      </c>
      <c r="I1168" s="237" t="s">
        <v>1685</v>
      </c>
    </row>
    <row r="1169" spans="1:9" ht="13">
      <c r="A1169" s="164" t="s">
        <v>1714</v>
      </c>
      <c r="B1169" s="2" t="s">
        <v>1715</v>
      </c>
      <c r="C1169" s="3">
        <v>3.72</v>
      </c>
      <c r="D1169" s="152">
        <v>0.26979999999999998</v>
      </c>
      <c r="E1169" s="100">
        <v>1.65</v>
      </c>
      <c r="F1169" s="127">
        <v>1.65</v>
      </c>
      <c r="G1169" s="74">
        <v>0.8</v>
      </c>
      <c r="H1169" s="225" t="s">
        <v>1685</v>
      </c>
      <c r="I1169" s="226" t="s">
        <v>1685</v>
      </c>
    </row>
    <row r="1170" spans="1:9" ht="13">
      <c r="A1170" s="164" t="s">
        <v>1716</v>
      </c>
      <c r="B1170" s="2" t="s">
        <v>1715</v>
      </c>
      <c r="C1170" s="3">
        <v>5.64</v>
      </c>
      <c r="D1170" s="152">
        <v>0.40939999999999999</v>
      </c>
      <c r="E1170" s="100">
        <v>1.65</v>
      </c>
      <c r="F1170" s="127">
        <v>1.65</v>
      </c>
      <c r="G1170" s="74">
        <v>0.8</v>
      </c>
      <c r="H1170" s="227" t="s">
        <v>1685</v>
      </c>
      <c r="I1170" s="228" t="s">
        <v>1685</v>
      </c>
    </row>
    <row r="1171" spans="1:9" ht="13">
      <c r="A1171" s="164" t="s">
        <v>1717</v>
      </c>
      <c r="B1171" s="2" t="s">
        <v>1715</v>
      </c>
      <c r="C1171" s="3">
        <v>9.4700000000000006</v>
      </c>
      <c r="D1171" s="152">
        <v>0.63249999999999995</v>
      </c>
      <c r="E1171" s="100">
        <v>1.65</v>
      </c>
      <c r="F1171" s="127">
        <v>1.65</v>
      </c>
      <c r="G1171" s="74">
        <v>0.8</v>
      </c>
      <c r="H1171" s="227" t="s">
        <v>1685</v>
      </c>
      <c r="I1171" s="228" t="s">
        <v>1685</v>
      </c>
    </row>
    <row r="1172" spans="1:9" ht="13">
      <c r="A1172" s="229" t="s">
        <v>1718</v>
      </c>
      <c r="B1172" s="230" t="s">
        <v>1715</v>
      </c>
      <c r="C1172" s="231">
        <v>11.93</v>
      </c>
      <c r="D1172" s="232">
        <v>1.7342</v>
      </c>
      <c r="E1172" s="233">
        <v>1.65</v>
      </c>
      <c r="F1172" s="234">
        <v>1.65</v>
      </c>
      <c r="G1172" s="235">
        <v>0.8</v>
      </c>
      <c r="H1172" s="236" t="s">
        <v>1685</v>
      </c>
      <c r="I1172" s="237" t="s">
        <v>1685</v>
      </c>
    </row>
    <row r="1173" spans="1:9" ht="13">
      <c r="A1173" s="164" t="s">
        <v>1719</v>
      </c>
      <c r="B1173" s="2" t="s">
        <v>1720</v>
      </c>
      <c r="C1173" s="3">
        <v>3.43</v>
      </c>
      <c r="D1173" s="152">
        <v>0.42830000000000001</v>
      </c>
      <c r="E1173" s="100">
        <v>1.65</v>
      </c>
      <c r="F1173" s="127">
        <v>1.65</v>
      </c>
      <c r="G1173" s="74">
        <v>0.8</v>
      </c>
      <c r="H1173" s="225" t="s">
        <v>1685</v>
      </c>
      <c r="I1173" s="226" t="s">
        <v>1685</v>
      </c>
    </row>
    <row r="1174" spans="1:9" ht="13">
      <c r="A1174" s="164" t="s">
        <v>1721</v>
      </c>
      <c r="B1174" s="2" t="s">
        <v>1720</v>
      </c>
      <c r="C1174" s="3">
        <v>4.22</v>
      </c>
      <c r="D1174" s="152">
        <v>0.54690000000000005</v>
      </c>
      <c r="E1174" s="100">
        <v>1.65</v>
      </c>
      <c r="F1174" s="127">
        <v>1.65</v>
      </c>
      <c r="G1174" s="74">
        <v>0.8</v>
      </c>
      <c r="H1174" s="227" t="s">
        <v>1685</v>
      </c>
      <c r="I1174" s="228" t="s">
        <v>1685</v>
      </c>
    </row>
    <row r="1175" spans="1:9" ht="13">
      <c r="A1175" s="164" t="s">
        <v>1722</v>
      </c>
      <c r="B1175" s="2" t="s">
        <v>1720</v>
      </c>
      <c r="C1175" s="3">
        <v>4.82</v>
      </c>
      <c r="D1175" s="152">
        <v>0.57210000000000005</v>
      </c>
      <c r="E1175" s="100">
        <v>1.65</v>
      </c>
      <c r="F1175" s="127">
        <v>1.65</v>
      </c>
      <c r="G1175" s="74">
        <v>0.8</v>
      </c>
      <c r="H1175" s="227" t="s">
        <v>1685</v>
      </c>
      <c r="I1175" s="228" t="s">
        <v>1685</v>
      </c>
    </row>
    <row r="1176" spans="1:9" ht="13">
      <c r="A1176" s="229" t="s">
        <v>1723</v>
      </c>
      <c r="B1176" s="230" t="s">
        <v>1720</v>
      </c>
      <c r="C1176" s="231">
        <v>8.58</v>
      </c>
      <c r="D1176" s="232">
        <v>1.5507</v>
      </c>
      <c r="E1176" s="233">
        <v>1.65</v>
      </c>
      <c r="F1176" s="234">
        <v>1.65</v>
      </c>
      <c r="G1176" s="235">
        <v>0.8</v>
      </c>
      <c r="H1176" s="236" t="s">
        <v>1685</v>
      </c>
      <c r="I1176" s="237" t="s">
        <v>1685</v>
      </c>
    </row>
    <row r="1177" spans="1:9" ht="13">
      <c r="A1177" s="164" t="s">
        <v>1724</v>
      </c>
      <c r="B1177" s="2" t="s">
        <v>1725</v>
      </c>
      <c r="C1177" s="3">
        <v>5.85</v>
      </c>
      <c r="D1177" s="152">
        <v>0.43780000000000002</v>
      </c>
      <c r="E1177" s="100">
        <v>1.65</v>
      </c>
      <c r="F1177" s="127">
        <v>1.65</v>
      </c>
      <c r="G1177" s="74">
        <v>0.8</v>
      </c>
      <c r="H1177" s="225" t="s">
        <v>1685</v>
      </c>
      <c r="I1177" s="226" t="s">
        <v>1685</v>
      </c>
    </row>
    <row r="1178" spans="1:9" ht="13">
      <c r="A1178" s="164" t="s">
        <v>1726</v>
      </c>
      <c r="B1178" s="2" t="s">
        <v>1725</v>
      </c>
      <c r="C1178" s="3">
        <v>8.43</v>
      </c>
      <c r="D1178" s="152">
        <v>0.58260000000000001</v>
      </c>
      <c r="E1178" s="100">
        <v>1.65</v>
      </c>
      <c r="F1178" s="127">
        <v>1.65</v>
      </c>
      <c r="G1178" s="74">
        <v>0.8</v>
      </c>
      <c r="H1178" s="227" t="s">
        <v>1685</v>
      </c>
      <c r="I1178" s="228" t="s">
        <v>1685</v>
      </c>
    </row>
    <row r="1179" spans="1:9" ht="13">
      <c r="A1179" s="164" t="s">
        <v>1727</v>
      </c>
      <c r="B1179" s="2" t="s">
        <v>1725</v>
      </c>
      <c r="C1179" s="3">
        <v>12.06</v>
      </c>
      <c r="D1179" s="152">
        <v>1.1039000000000001</v>
      </c>
      <c r="E1179" s="100">
        <v>1.65</v>
      </c>
      <c r="F1179" s="127">
        <v>1.65</v>
      </c>
      <c r="G1179" s="74">
        <v>0.8</v>
      </c>
      <c r="H1179" s="227" t="s">
        <v>1685</v>
      </c>
      <c r="I1179" s="228" t="s">
        <v>1685</v>
      </c>
    </row>
    <row r="1180" spans="1:9" ht="13">
      <c r="A1180" s="229" t="s">
        <v>1728</v>
      </c>
      <c r="B1180" s="230" t="s">
        <v>1725</v>
      </c>
      <c r="C1180" s="231">
        <v>23.14</v>
      </c>
      <c r="D1180" s="232">
        <v>2.1135000000000002</v>
      </c>
      <c r="E1180" s="233">
        <v>1.65</v>
      </c>
      <c r="F1180" s="234">
        <v>1.65</v>
      </c>
      <c r="G1180" s="235">
        <v>0.8</v>
      </c>
      <c r="H1180" s="236" t="s">
        <v>1685</v>
      </c>
      <c r="I1180" s="237" t="s">
        <v>1685</v>
      </c>
    </row>
    <row r="1181" spans="1:9" ht="13">
      <c r="A1181" s="164" t="s">
        <v>1729</v>
      </c>
      <c r="B1181" s="2" t="s">
        <v>1730</v>
      </c>
      <c r="C1181" s="3">
        <v>5.9</v>
      </c>
      <c r="D1181" s="152">
        <v>0.38140000000000002</v>
      </c>
      <c r="E1181" s="100">
        <v>1.65</v>
      </c>
      <c r="F1181" s="127">
        <v>1.65</v>
      </c>
      <c r="G1181" s="74">
        <v>0.8</v>
      </c>
      <c r="H1181" s="225" t="s">
        <v>1685</v>
      </c>
      <c r="I1181" s="226" t="s">
        <v>1685</v>
      </c>
    </row>
    <row r="1182" spans="1:9" ht="13">
      <c r="A1182" s="164" t="s">
        <v>1731</v>
      </c>
      <c r="B1182" s="2" t="s">
        <v>1730</v>
      </c>
      <c r="C1182" s="3">
        <v>7.55</v>
      </c>
      <c r="D1182" s="152">
        <v>0.48699999999999999</v>
      </c>
      <c r="E1182" s="100">
        <v>1.65</v>
      </c>
      <c r="F1182" s="127">
        <v>1.65</v>
      </c>
      <c r="G1182" s="74">
        <v>0.8</v>
      </c>
      <c r="H1182" s="227" t="s">
        <v>1685</v>
      </c>
      <c r="I1182" s="228" t="s">
        <v>1685</v>
      </c>
    </row>
    <row r="1183" spans="1:9" ht="13">
      <c r="A1183" s="164" t="s">
        <v>1732</v>
      </c>
      <c r="B1183" s="2" t="s">
        <v>1730</v>
      </c>
      <c r="C1183" s="3">
        <v>13.07</v>
      </c>
      <c r="D1183" s="152">
        <v>0.85809999999999997</v>
      </c>
      <c r="E1183" s="100">
        <v>1.65</v>
      </c>
      <c r="F1183" s="127">
        <v>1.65</v>
      </c>
      <c r="G1183" s="74">
        <v>0.8</v>
      </c>
      <c r="H1183" s="227" t="s">
        <v>1685</v>
      </c>
      <c r="I1183" s="228" t="s">
        <v>1685</v>
      </c>
    </row>
    <row r="1184" spans="1:9" ht="13">
      <c r="A1184" s="229" t="s">
        <v>1733</v>
      </c>
      <c r="B1184" s="230" t="s">
        <v>1730</v>
      </c>
      <c r="C1184" s="231">
        <v>33.67</v>
      </c>
      <c r="D1184" s="232">
        <v>1.3194999999999999</v>
      </c>
      <c r="E1184" s="233">
        <v>1.65</v>
      </c>
      <c r="F1184" s="234">
        <v>1.65</v>
      </c>
      <c r="G1184" s="235">
        <v>0.8</v>
      </c>
      <c r="H1184" s="236" t="s">
        <v>1685</v>
      </c>
      <c r="I1184" s="237" t="s">
        <v>1685</v>
      </c>
    </row>
    <row r="1185" spans="1:9" ht="13">
      <c r="A1185" s="164" t="s">
        <v>1734</v>
      </c>
      <c r="B1185" s="2" t="s">
        <v>1735</v>
      </c>
      <c r="C1185" s="3">
        <v>12.1</v>
      </c>
      <c r="D1185" s="152">
        <v>1.1367</v>
      </c>
      <c r="E1185" s="100">
        <v>1.65</v>
      </c>
      <c r="F1185" s="127">
        <v>1.65</v>
      </c>
      <c r="G1185" s="74">
        <v>0.8</v>
      </c>
      <c r="H1185" s="225" t="s">
        <v>1685</v>
      </c>
      <c r="I1185" s="226" t="s">
        <v>1685</v>
      </c>
    </row>
    <row r="1186" spans="1:9" ht="13">
      <c r="A1186" s="164" t="s">
        <v>1736</v>
      </c>
      <c r="B1186" s="2" t="s">
        <v>1735</v>
      </c>
      <c r="C1186" s="3">
        <v>12.71</v>
      </c>
      <c r="D1186" s="152">
        <v>1.1611</v>
      </c>
      <c r="E1186" s="100">
        <v>1.65</v>
      </c>
      <c r="F1186" s="127">
        <v>1.65</v>
      </c>
      <c r="G1186" s="74">
        <v>0.8</v>
      </c>
      <c r="H1186" s="227" t="s">
        <v>1685</v>
      </c>
      <c r="I1186" s="228" t="s">
        <v>1685</v>
      </c>
    </row>
    <row r="1187" spans="1:9" ht="13">
      <c r="A1187" s="164" t="s">
        <v>1737</v>
      </c>
      <c r="B1187" s="2" t="s">
        <v>1735</v>
      </c>
      <c r="C1187" s="3">
        <v>15.57</v>
      </c>
      <c r="D1187" s="152">
        <v>1.6459999999999999</v>
      </c>
      <c r="E1187" s="100">
        <v>1.65</v>
      </c>
      <c r="F1187" s="127">
        <v>1.65</v>
      </c>
      <c r="G1187" s="74">
        <v>0.8</v>
      </c>
      <c r="H1187" s="227" t="s">
        <v>1685</v>
      </c>
      <c r="I1187" s="228" t="s">
        <v>1685</v>
      </c>
    </row>
    <row r="1188" spans="1:9" ht="13">
      <c r="A1188" s="229" t="s">
        <v>1738</v>
      </c>
      <c r="B1188" s="230" t="s">
        <v>1735</v>
      </c>
      <c r="C1188" s="231">
        <v>25.29</v>
      </c>
      <c r="D1188" s="232">
        <v>4.0762</v>
      </c>
      <c r="E1188" s="233">
        <v>1.65</v>
      </c>
      <c r="F1188" s="234">
        <v>1.65</v>
      </c>
      <c r="G1188" s="235">
        <v>0.8</v>
      </c>
      <c r="H1188" s="236" t="s">
        <v>1685</v>
      </c>
      <c r="I1188" s="237" t="s">
        <v>1685</v>
      </c>
    </row>
    <row r="1189" spans="1:9" ht="13">
      <c r="A1189" s="164" t="s">
        <v>1739</v>
      </c>
      <c r="B1189" s="2" t="s">
        <v>1740</v>
      </c>
      <c r="C1189" s="3">
        <v>5.73</v>
      </c>
      <c r="D1189" s="152">
        <v>0.54390000000000005</v>
      </c>
      <c r="E1189" s="100">
        <v>1.65</v>
      </c>
      <c r="F1189" s="127">
        <v>1.65</v>
      </c>
      <c r="G1189" s="74">
        <v>0.8</v>
      </c>
      <c r="H1189" s="225" t="s">
        <v>1685</v>
      </c>
      <c r="I1189" s="226" t="s">
        <v>1685</v>
      </c>
    </row>
    <row r="1190" spans="1:9" ht="13">
      <c r="A1190" s="164" t="s">
        <v>1741</v>
      </c>
      <c r="B1190" s="2" t="s">
        <v>1740</v>
      </c>
      <c r="C1190" s="3">
        <v>7.82</v>
      </c>
      <c r="D1190" s="152">
        <v>0.6411</v>
      </c>
      <c r="E1190" s="100">
        <v>1.65</v>
      </c>
      <c r="F1190" s="127">
        <v>1.65</v>
      </c>
      <c r="G1190" s="74">
        <v>0.8</v>
      </c>
      <c r="H1190" s="225" t="s">
        <v>1685</v>
      </c>
      <c r="I1190" s="226" t="s">
        <v>1685</v>
      </c>
    </row>
    <row r="1191" spans="1:9" ht="13">
      <c r="A1191" s="164" t="s">
        <v>1742</v>
      </c>
      <c r="B1191" s="2" t="s">
        <v>1740</v>
      </c>
      <c r="C1191" s="3">
        <v>8.42</v>
      </c>
      <c r="D1191" s="152">
        <v>0.91290000000000004</v>
      </c>
      <c r="E1191" s="100">
        <v>1.65</v>
      </c>
      <c r="F1191" s="127">
        <v>1.65</v>
      </c>
      <c r="G1191" s="74">
        <v>0.8</v>
      </c>
      <c r="H1191" s="225" t="s">
        <v>1685</v>
      </c>
      <c r="I1191" s="226" t="s">
        <v>1685</v>
      </c>
    </row>
    <row r="1192" spans="1:9" ht="13">
      <c r="A1192" s="229" t="s">
        <v>1743</v>
      </c>
      <c r="B1192" s="230" t="s">
        <v>1740</v>
      </c>
      <c r="C1192" s="231">
        <v>8.42</v>
      </c>
      <c r="D1192" s="232">
        <v>1.1558999999999999</v>
      </c>
      <c r="E1192" s="233">
        <v>1.65</v>
      </c>
      <c r="F1192" s="234">
        <v>1.65</v>
      </c>
      <c r="G1192" s="246">
        <v>0.8</v>
      </c>
      <c r="H1192" s="236" t="s">
        <v>1685</v>
      </c>
      <c r="I1192" s="237" t="s">
        <v>1685</v>
      </c>
    </row>
    <row r="1193" spans="1:9" ht="13">
      <c r="A1193" s="164" t="s">
        <v>1744</v>
      </c>
      <c r="B1193" s="2" t="s">
        <v>1745</v>
      </c>
      <c r="C1193" s="3">
        <v>2.23</v>
      </c>
      <c r="D1193" s="152">
        <v>0.22869999999999999</v>
      </c>
      <c r="E1193" s="100">
        <v>1.0249999999999999</v>
      </c>
      <c r="F1193" s="127">
        <v>1.25</v>
      </c>
      <c r="G1193" s="74">
        <v>0.8</v>
      </c>
      <c r="H1193" s="225" t="s">
        <v>258</v>
      </c>
      <c r="I1193" s="226" t="s">
        <v>259</v>
      </c>
    </row>
    <row r="1194" spans="1:9" ht="13">
      <c r="A1194" s="164" t="s">
        <v>1746</v>
      </c>
      <c r="B1194" s="2" t="s">
        <v>1745</v>
      </c>
      <c r="C1194" s="3">
        <v>2.4700000000000002</v>
      </c>
      <c r="D1194" s="152">
        <v>0.3574</v>
      </c>
      <c r="E1194" s="100">
        <v>1.0249999999999999</v>
      </c>
      <c r="F1194" s="127">
        <v>1.25</v>
      </c>
      <c r="G1194" s="74">
        <v>0.8</v>
      </c>
      <c r="H1194" s="225" t="s">
        <v>258</v>
      </c>
      <c r="I1194" s="226" t="s">
        <v>259</v>
      </c>
    </row>
    <row r="1195" spans="1:9" ht="13">
      <c r="A1195" s="164" t="s">
        <v>1747</v>
      </c>
      <c r="B1195" s="2" t="s">
        <v>1745</v>
      </c>
      <c r="C1195" s="3">
        <v>3.19</v>
      </c>
      <c r="D1195" s="152">
        <v>0.64119999999999999</v>
      </c>
      <c r="E1195" s="100">
        <v>1.0249999999999999</v>
      </c>
      <c r="F1195" s="127">
        <v>2.4</v>
      </c>
      <c r="G1195" s="74">
        <v>0.8</v>
      </c>
      <c r="H1195" s="225" t="s">
        <v>258</v>
      </c>
      <c r="I1195" s="226" t="s">
        <v>262</v>
      </c>
    </row>
    <row r="1196" spans="1:9" ht="13">
      <c r="A1196" s="229" t="s">
        <v>1748</v>
      </c>
      <c r="B1196" s="230" t="s">
        <v>1745</v>
      </c>
      <c r="C1196" s="231">
        <v>5.71</v>
      </c>
      <c r="D1196" s="232">
        <v>1.3935999999999999</v>
      </c>
      <c r="E1196" s="233">
        <v>1.0249999999999999</v>
      </c>
      <c r="F1196" s="234">
        <v>2.4</v>
      </c>
      <c r="G1196" s="246">
        <v>0.8</v>
      </c>
      <c r="H1196" s="236" t="s">
        <v>258</v>
      </c>
      <c r="I1196" s="237" t="s">
        <v>262</v>
      </c>
    </row>
    <row r="1197" spans="1:9" ht="13">
      <c r="A1197" s="164" t="s">
        <v>1749</v>
      </c>
      <c r="B1197" s="2" t="s">
        <v>1750</v>
      </c>
      <c r="C1197" s="3">
        <v>8.8699999999999992</v>
      </c>
      <c r="D1197" s="152">
        <v>0.49769999999999998</v>
      </c>
      <c r="E1197" s="100">
        <v>1.0249999999999999</v>
      </c>
      <c r="F1197" s="127">
        <v>1.25</v>
      </c>
      <c r="G1197" s="74">
        <v>0.8</v>
      </c>
      <c r="H1197" s="225" t="s">
        <v>258</v>
      </c>
      <c r="I1197" s="226" t="s">
        <v>259</v>
      </c>
    </row>
    <row r="1198" spans="1:9" ht="13">
      <c r="A1198" s="164" t="s">
        <v>1751</v>
      </c>
      <c r="B1198" s="2" t="s">
        <v>1750</v>
      </c>
      <c r="C1198" s="3">
        <v>10.58</v>
      </c>
      <c r="D1198" s="152">
        <v>0.61509999999999998</v>
      </c>
      <c r="E1198" s="100">
        <v>1.0249999999999999</v>
      </c>
      <c r="F1198" s="127">
        <v>1.25</v>
      </c>
      <c r="G1198" s="74">
        <v>0.8</v>
      </c>
      <c r="H1198" s="227" t="s">
        <v>258</v>
      </c>
      <c r="I1198" s="228" t="s">
        <v>259</v>
      </c>
    </row>
    <row r="1199" spans="1:9" ht="13">
      <c r="A1199" s="164" t="s">
        <v>1752</v>
      </c>
      <c r="B1199" s="2" t="s">
        <v>1750</v>
      </c>
      <c r="C1199" s="3">
        <v>10.58</v>
      </c>
      <c r="D1199" s="152">
        <v>0.76419999999999999</v>
      </c>
      <c r="E1199" s="100">
        <v>1.0249999999999999</v>
      </c>
      <c r="F1199" s="127">
        <v>2.4</v>
      </c>
      <c r="G1199" s="74">
        <v>0.8</v>
      </c>
      <c r="H1199" s="227" t="s">
        <v>258</v>
      </c>
      <c r="I1199" s="228" t="s">
        <v>262</v>
      </c>
    </row>
    <row r="1200" spans="1:9" ht="13">
      <c r="A1200" s="229" t="s">
        <v>1753</v>
      </c>
      <c r="B1200" s="230" t="s">
        <v>1750</v>
      </c>
      <c r="C1200" s="231">
        <v>16.559999999999999</v>
      </c>
      <c r="D1200" s="232">
        <v>2.3980000000000001</v>
      </c>
      <c r="E1200" s="233">
        <v>1.0249999999999999</v>
      </c>
      <c r="F1200" s="234">
        <v>2.4</v>
      </c>
      <c r="G1200" s="235">
        <v>0.8</v>
      </c>
      <c r="H1200" s="236" t="s">
        <v>258</v>
      </c>
      <c r="I1200" s="237" t="s">
        <v>262</v>
      </c>
    </row>
    <row r="1201" spans="1:9" ht="13">
      <c r="A1201" s="164" t="s">
        <v>1754</v>
      </c>
      <c r="B1201" s="2" t="s">
        <v>1755</v>
      </c>
      <c r="C1201" s="3">
        <v>3.73</v>
      </c>
      <c r="D1201" s="152">
        <v>0.26069999999999999</v>
      </c>
      <c r="E1201" s="100">
        <v>1.0249999999999999</v>
      </c>
      <c r="F1201" s="100">
        <v>1.25</v>
      </c>
      <c r="G1201" s="242">
        <v>0.8</v>
      </c>
      <c r="H1201" s="225" t="s">
        <v>258</v>
      </c>
      <c r="I1201" s="226" t="s">
        <v>259</v>
      </c>
    </row>
    <row r="1202" spans="1:9" ht="13">
      <c r="A1202" s="164" t="s">
        <v>1756</v>
      </c>
      <c r="B1202" s="2" t="s">
        <v>1755</v>
      </c>
      <c r="C1202" s="3">
        <v>4.49</v>
      </c>
      <c r="D1202" s="152">
        <v>0.36649999999999999</v>
      </c>
      <c r="E1202" s="100">
        <v>1.0249999999999999</v>
      </c>
      <c r="F1202" s="100">
        <v>1.25</v>
      </c>
      <c r="G1202" s="154">
        <v>0.8</v>
      </c>
      <c r="H1202" s="227" t="s">
        <v>258</v>
      </c>
      <c r="I1202" s="228" t="s">
        <v>259</v>
      </c>
    </row>
    <row r="1203" spans="1:9" ht="13">
      <c r="A1203" s="164" t="s">
        <v>1757</v>
      </c>
      <c r="B1203" s="2" t="s">
        <v>1755</v>
      </c>
      <c r="C1203" s="3">
        <v>5.26</v>
      </c>
      <c r="D1203" s="152">
        <v>0.69579999999999997</v>
      </c>
      <c r="E1203" s="100">
        <v>1.0249999999999999</v>
      </c>
      <c r="F1203" s="100">
        <v>2.4</v>
      </c>
      <c r="G1203" s="154">
        <v>0.8</v>
      </c>
      <c r="H1203" s="227" t="s">
        <v>258</v>
      </c>
      <c r="I1203" s="228" t="s">
        <v>262</v>
      </c>
    </row>
    <row r="1204" spans="1:9" ht="13">
      <c r="A1204" s="229" t="s">
        <v>1758</v>
      </c>
      <c r="B1204" s="230" t="s">
        <v>1755</v>
      </c>
      <c r="C1204" s="231">
        <v>8.9600000000000009</v>
      </c>
      <c r="D1204" s="232">
        <v>1.7903</v>
      </c>
      <c r="E1204" s="233">
        <v>1.0249999999999999</v>
      </c>
      <c r="F1204" s="233">
        <v>2.4</v>
      </c>
      <c r="G1204" s="246">
        <v>0.8</v>
      </c>
      <c r="H1204" s="236" t="s">
        <v>258</v>
      </c>
      <c r="I1204" s="237" t="s">
        <v>262</v>
      </c>
    </row>
    <row r="1205" spans="1:9" ht="13">
      <c r="A1205" s="164" t="s">
        <v>1759</v>
      </c>
      <c r="B1205" s="2" t="s">
        <v>1760</v>
      </c>
      <c r="C1205" s="3">
        <v>3.85</v>
      </c>
      <c r="D1205" s="152">
        <v>0.33179999999999998</v>
      </c>
      <c r="E1205" s="100">
        <v>1.0249999999999999</v>
      </c>
      <c r="F1205" s="100">
        <v>1.25</v>
      </c>
      <c r="G1205" s="154">
        <v>0.8</v>
      </c>
      <c r="H1205" s="225" t="s">
        <v>258</v>
      </c>
      <c r="I1205" s="226" t="s">
        <v>259</v>
      </c>
    </row>
    <row r="1206" spans="1:9" ht="13">
      <c r="A1206" s="164" t="s">
        <v>1761</v>
      </c>
      <c r="B1206" s="2" t="s">
        <v>1760</v>
      </c>
      <c r="C1206" s="3">
        <v>4.17</v>
      </c>
      <c r="D1206" s="152">
        <v>0.36870000000000003</v>
      </c>
      <c r="E1206" s="100">
        <v>1.0249999999999999</v>
      </c>
      <c r="F1206" s="100">
        <v>1.25</v>
      </c>
      <c r="G1206" s="154">
        <v>0.8</v>
      </c>
      <c r="H1206" s="227" t="s">
        <v>258</v>
      </c>
      <c r="I1206" s="228" t="s">
        <v>259</v>
      </c>
    </row>
    <row r="1207" spans="1:9" ht="13">
      <c r="A1207" s="164" t="s">
        <v>1762</v>
      </c>
      <c r="B1207" s="2" t="s">
        <v>1760</v>
      </c>
      <c r="C1207" s="3">
        <v>4.7</v>
      </c>
      <c r="D1207" s="152">
        <v>0.65720000000000001</v>
      </c>
      <c r="E1207" s="100">
        <v>1.0249999999999999</v>
      </c>
      <c r="F1207" s="100">
        <v>2.4</v>
      </c>
      <c r="G1207" s="154">
        <v>0.8</v>
      </c>
      <c r="H1207" s="227" t="s">
        <v>258</v>
      </c>
      <c r="I1207" s="228" t="s">
        <v>262</v>
      </c>
    </row>
    <row r="1208" spans="1:9" ht="13">
      <c r="A1208" s="229" t="s">
        <v>1763</v>
      </c>
      <c r="B1208" s="230" t="s">
        <v>1760</v>
      </c>
      <c r="C1208" s="231">
        <v>9.49</v>
      </c>
      <c r="D1208" s="232">
        <v>1.8334999999999999</v>
      </c>
      <c r="E1208" s="233">
        <v>1.0249999999999999</v>
      </c>
      <c r="F1208" s="233">
        <v>2.4</v>
      </c>
      <c r="G1208" s="246">
        <v>0.8</v>
      </c>
      <c r="H1208" s="236" t="s">
        <v>258</v>
      </c>
      <c r="I1208" s="237" t="s">
        <v>262</v>
      </c>
    </row>
    <row r="1209" spans="1:9" ht="13">
      <c r="A1209" s="164" t="s">
        <v>1764</v>
      </c>
      <c r="B1209" s="2" t="s">
        <v>1765</v>
      </c>
      <c r="C1209" s="3">
        <v>3.38</v>
      </c>
      <c r="D1209" s="152">
        <v>0.34989999999999999</v>
      </c>
      <c r="E1209" s="100">
        <v>1.0249999999999999</v>
      </c>
      <c r="F1209" s="100">
        <v>1.25</v>
      </c>
      <c r="G1209" s="154">
        <v>0.8</v>
      </c>
      <c r="H1209" s="225" t="s">
        <v>258</v>
      </c>
      <c r="I1209" s="226" t="s">
        <v>259</v>
      </c>
    </row>
    <row r="1210" spans="1:9" ht="13">
      <c r="A1210" s="164" t="s">
        <v>1766</v>
      </c>
      <c r="B1210" s="2" t="s">
        <v>1765</v>
      </c>
      <c r="C1210" s="3">
        <v>3.99</v>
      </c>
      <c r="D1210" s="152">
        <v>0.49299999999999999</v>
      </c>
      <c r="E1210" s="100">
        <v>1.0249999999999999</v>
      </c>
      <c r="F1210" s="100">
        <v>1.25</v>
      </c>
      <c r="G1210" s="154">
        <v>0.8</v>
      </c>
      <c r="H1210" s="227" t="s">
        <v>258</v>
      </c>
      <c r="I1210" s="228" t="s">
        <v>259</v>
      </c>
    </row>
    <row r="1211" spans="1:9" ht="13">
      <c r="A1211" s="164" t="s">
        <v>1767</v>
      </c>
      <c r="B1211" s="2" t="s">
        <v>1765</v>
      </c>
      <c r="C1211" s="3">
        <v>5.81</v>
      </c>
      <c r="D1211" s="152">
        <v>0.88129999999999997</v>
      </c>
      <c r="E1211" s="100">
        <v>1.0249999999999999</v>
      </c>
      <c r="F1211" s="100">
        <v>2.4</v>
      </c>
      <c r="G1211" s="154">
        <v>0.8</v>
      </c>
      <c r="H1211" s="227" t="s">
        <v>258</v>
      </c>
      <c r="I1211" s="228" t="s">
        <v>262</v>
      </c>
    </row>
    <row r="1212" spans="1:9" ht="13">
      <c r="A1212" s="229" t="s">
        <v>1768</v>
      </c>
      <c r="B1212" s="230" t="s">
        <v>1765</v>
      </c>
      <c r="C1212" s="231">
        <v>11.01</v>
      </c>
      <c r="D1212" s="232">
        <v>2.2176</v>
      </c>
      <c r="E1212" s="233">
        <v>1.0249999999999999</v>
      </c>
      <c r="F1212" s="233">
        <v>2.4</v>
      </c>
      <c r="G1212" s="246">
        <v>0.8</v>
      </c>
      <c r="H1212" s="236" t="s">
        <v>258</v>
      </c>
      <c r="I1212" s="237" t="s">
        <v>262</v>
      </c>
    </row>
    <row r="1213" spans="1:9" ht="13">
      <c r="A1213" s="164" t="s">
        <v>1769</v>
      </c>
      <c r="B1213" s="2" t="s">
        <v>1770</v>
      </c>
      <c r="C1213" s="3">
        <v>4.29</v>
      </c>
      <c r="D1213" s="152">
        <v>0.33910000000000001</v>
      </c>
      <c r="E1213" s="100">
        <v>1.0249999999999999</v>
      </c>
      <c r="F1213" s="100">
        <v>1.25</v>
      </c>
      <c r="G1213" s="154">
        <v>0.8</v>
      </c>
      <c r="H1213" s="225" t="s">
        <v>258</v>
      </c>
      <c r="I1213" s="226" t="s">
        <v>259</v>
      </c>
    </row>
    <row r="1214" spans="1:9" ht="13">
      <c r="A1214" s="164" t="s">
        <v>1771</v>
      </c>
      <c r="B1214" s="2" t="s">
        <v>1770</v>
      </c>
      <c r="C1214" s="3">
        <v>4.3899999999999997</v>
      </c>
      <c r="D1214" s="152">
        <v>0.40279999999999999</v>
      </c>
      <c r="E1214" s="100">
        <v>1.0249999999999999</v>
      </c>
      <c r="F1214" s="100">
        <v>1.25</v>
      </c>
      <c r="G1214" s="154">
        <v>0.8</v>
      </c>
      <c r="H1214" s="227" t="s">
        <v>258</v>
      </c>
      <c r="I1214" s="228" t="s">
        <v>259</v>
      </c>
    </row>
    <row r="1215" spans="1:9" ht="13">
      <c r="A1215" s="164" t="s">
        <v>1772</v>
      </c>
      <c r="B1215" s="2" t="s">
        <v>1770</v>
      </c>
      <c r="C1215" s="3">
        <v>4.6399999999999997</v>
      </c>
      <c r="D1215" s="152">
        <v>0.76459999999999995</v>
      </c>
      <c r="E1215" s="100">
        <v>1.0249999999999999</v>
      </c>
      <c r="F1215" s="100">
        <v>2.4</v>
      </c>
      <c r="G1215" s="154">
        <v>0.8</v>
      </c>
      <c r="H1215" s="227" t="s">
        <v>258</v>
      </c>
      <c r="I1215" s="228" t="s">
        <v>262</v>
      </c>
    </row>
    <row r="1216" spans="1:9" ht="13">
      <c r="A1216" s="229" t="s">
        <v>1773</v>
      </c>
      <c r="B1216" s="230" t="s">
        <v>1770</v>
      </c>
      <c r="C1216" s="231">
        <v>6.64</v>
      </c>
      <c r="D1216" s="232">
        <v>1.5193000000000001</v>
      </c>
      <c r="E1216" s="233">
        <v>1.0249999999999999</v>
      </c>
      <c r="F1216" s="233">
        <v>2.4</v>
      </c>
      <c r="G1216" s="246">
        <v>0.8</v>
      </c>
      <c r="H1216" s="236" t="s">
        <v>258</v>
      </c>
      <c r="I1216" s="237" t="s">
        <v>262</v>
      </c>
    </row>
    <row r="1217" spans="1:9" ht="13">
      <c r="A1217" s="164" t="s">
        <v>1774</v>
      </c>
      <c r="B1217" s="2" t="s">
        <v>1775</v>
      </c>
      <c r="C1217" s="3">
        <v>3.66</v>
      </c>
      <c r="D1217" s="152">
        <v>1.3835</v>
      </c>
      <c r="E1217" s="100">
        <v>1.0249999999999999</v>
      </c>
      <c r="F1217" s="100">
        <v>1.25</v>
      </c>
      <c r="G1217" s="154">
        <v>0.8</v>
      </c>
      <c r="H1217" s="225" t="s">
        <v>258</v>
      </c>
      <c r="I1217" s="226" t="s">
        <v>259</v>
      </c>
    </row>
    <row r="1218" spans="1:9" ht="13">
      <c r="A1218" s="164" t="s">
        <v>1776</v>
      </c>
      <c r="B1218" s="2" t="s">
        <v>1775</v>
      </c>
      <c r="C1218" s="3">
        <v>5.6</v>
      </c>
      <c r="D1218" s="152">
        <v>1.7172000000000001</v>
      </c>
      <c r="E1218" s="100">
        <v>1.0249999999999999</v>
      </c>
      <c r="F1218" s="127">
        <v>1.25</v>
      </c>
      <c r="G1218" s="74">
        <v>0.8</v>
      </c>
      <c r="H1218" s="227" t="s">
        <v>258</v>
      </c>
      <c r="I1218" s="228" t="s">
        <v>259</v>
      </c>
    </row>
    <row r="1219" spans="1:9" ht="13">
      <c r="A1219" s="164" t="s">
        <v>1777</v>
      </c>
      <c r="B1219" s="2" t="s">
        <v>1775</v>
      </c>
      <c r="C1219" s="3">
        <v>9.0500000000000007</v>
      </c>
      <c r="D1219" s="152">
        <v>2.5251999999999999</v>
      </c>
      <c r="E1219" s="100">
        <v>1.0249999999999999</v>
      </c>
      <c r="F1219" s="127">
        <v>2.4</v>
      </c>
      <c r="G1219" s="74">
        <v>0.8</v>
      </c>
      <c r="H1219" s="227" t="s">
        <v>258</v>
      </c>
      <c r="I1219" s="228" t="s">
        <v>262</v>
      </c>
    </row>
    <row r="1220" spans="1:9" ht="13">
      <c r="A1220" s="229" t="s">
        <v>1778</v>
      </c>
      <c r="B1220" s="230" t="s">
        <v>1775</v>
      </c>
      <c r="C1220" s="231">
        <v>16.559999999999999</v>
      </c>
      <c r="D1220" s="232">
        <v>5.0857000000000001</v>
      </c>
      <c r="E1220" s="233">
        <v>1.0249999999999999</v>
      </c>
      <c r="F1220" s="234">
        <v>2.4</v>
      </c>
      <c r="G1220" s="235">
        <v>0.8</v>
      </c>
      <c r="H1220" s="236" t="s">
        <v>258</v>
      </c>
      <c r="I1220" s="237" t="s">
        <v>262</v>
      </c>
    </row>
    <row r="1221" spans="1:9" ht="13">
      <c r="A1221" s="164" t="s">
        <v>1779</v>
      </c>
      <c r="B1221" s="2" t="s">
        <v>1780</v>
      </c>
      <c r="C1221" s="3">
        <v>3.13</v>
      </c>
      <c r="D1221" s="152">
        <v>0.89</v>
      </c>
      <c r="E1221" s="100">
        <v>1.0249999999999999</v>
      </c>
      <c r="F1221" s="127">
        <v>1.25</v>
      </c>
      <c r="G1221" s="74">
        <v>0.8</v>
      </c>
      <c r="H1221" s="225" t="s">
        <v>258</v>
      </c>
      <c r="I1221" s="226" t="s">
        <v>259</v>
      </c>
    </row>
    <row r="1222" spans="1:9" ht="13">
      <c r="A1222" s="164" t="s">
        <v>1781</v>
      </c>
      <c r="B1222" s="2" t="s">
        <v>1780</v>
      </c>
      <c r="C1222" s="3">
        <v>5.08</v>
      </c>
      <c r="D1222" s="152">
        <v>1.2637</v>
      </c>
      <c r="E1222" s="100">
        <v>1.0249999999999999</v>
      </c>
      <c r="F1222" s="127">
        <v>1.25</v>
      </c>
      <c r="G1222" s="74">
        <v>0.8</v>
      </c>
      <c r="H1222" s="227" t="s">
        <v>258</v>
      </c>
      <c r="I1222" s="228" t="s">
        <v>259</v>
      </c>
    </row>
    <row r="1223" spans="1:9" ht="13">
      <c r="A1223" s="164" t="s">
        <v>1782</v>
      </c>
      <c r="B1223" s="2" t="s">
        <v>1780</v>
      </c>
      <c r="C1223" s="3">
        <v>8.2799999999999994</v>
      </c>
      <c r="D1223" s="152">
        <v>2.0175000000000001</v>
      </c>
      <c r="E1223" s="100">
        <v>1.0249999999999999</v>
      </c>
      <c r="F1223" s="127">
        <v>2.4</v>
      </c>
      <c r="G1223" s="74">
        <v>0.8</v>
      </c>
      <c r="H1223" s="227" t="s">
        <v>258</v>
      </c>
      <c r="I1223" s="228" t="s">
        <v>262</v>
      </c>
    </row>
    <row r="1224" spans="1:9" ht="13">
      <c r="A1224" s="229" t="s">
        <v>1783</v>
      </c>
      <c r="B1224" s="230" t="s">
        <v>1780</v>
      </c>
      <c r="C1224" s="231">
        <v>14.75</v>
      </c>
      <c r="D1224" s="232">
        <v>4.0374999999999996</v>
      </c>
      <c r="E1224" s="233">
        <v>1.0249999999999999</v>
      </c>
      <c r="F1224" s="234">
        <v>2.4</v>
      </c>
      <c r="G1224" s="235">
        <v>0.8</v>
      </c>
      <c r="H1224" s="236" t="s">
        <v>258</v>
      </c>
      <c r="I1224" s="237" t="s">
        <v>262</v>
      </c>
    </row>
    <row r="1225" spans="1:9" ht="13">
      <c r="A1225" s="164" t="s">
        <v>1784</v>
      </c>
      <c r="B1225" s="2" t="s">
        <v>1785</v>
      </c>
      <c r="C1225" s="3">
        <v>2.97</v>
      </c>
      <c r="D1225" s="152">
        <v>0.79710000000000003</v>
      </c>
      <c r="E1225" s="100">
        <v>1.0249999999999999</v>
      </c>
      <c r="F1225" s="127">
        <v>1.25</v>
      </c>
      <c r="G1225" s="74">
        <v>0.8</v>
      </c>
      <c r="H1225" s="225" t="s">
        <v>258</v>
      </c>
      <c r="I1225" s="226" t="s">
        <v>259</v>
      </c>
    </row>
    <row r="1226" spans="1:9" ht="13">
      <c r="A1226" s="164" t="s">
        <v>1786</v>
      </c>
      <c r="B1226" s="2" t="s">
        <v>1785</v>
      </c>
      <c r="C1226" s="3">
        <v>4.12</v>
      </c>
      <c r="D1226" s="152">
        <v>0.95830000000000004</v>
      </c>
      <c r="E1226" s="100">
        <v>1.0249999999999999</v>
      </c>
      <c r="F1226" s="127">
        <v>1.25</v>
      </c>
      <c r="G1226" s="74">
        <v>0.8</v>
      </c>
      <c r="H1226" s="227" t="s">
        <v>258</v>
      </c>
      <c r="I1226" s="228" t="s">
        <v>259</v>
      </c>
    </row>
    <row r="1227" spans="1:9" ht="13">
      <c r="A1227" s="164" t="s">
        <v>1787</v>
      </c>
      <c r="B1227" s="2" t="s">
        <v>1785</v>
      </c>
      <c r="C1227" s="3">
        <v>7.26</v>
      </c>
      <c r="D1227" s="152">
        <v>1.5719000000000001</v>
      </c>
      <c r="E1227" s="100">
        <v>1.0249999999999999</v>
      </c>
      <c r="F1227" s="127">
        <v>2.4</v>
      </c>
      <c r="G1227" s="74">
        <v>0.8</v>
      </c>
      <c r="H1227" s="227" t="s">
        <v>258</v>
      </c>
      <c r="I1227" s="228" t="s">
        <v>262</v>
      </c>
    </row>
    <row r="1228" spans="1:9" ht="13">
      <c r="A1228" s="229" t="s">
        <v>1788</v>
      </c>
      <c r="B1228" s="230" t="s">
        <v>1785</v>
      </c>
      <c r="C1228" s="231">
        <v>11.36</v>
      </c>
      <c r="D1228" s="232">
        <v>2.5190000000000001</v>
      </c>
      <c r="E1228" s="233">
        <v>1.0249999999999999</v>
      </c>
      <c r="F1228" s="234">
        <v>2.4</v>
      </c>
      <c r="G1228" s="235">
        <v>0.8</v>
      </c>
      <c r="H1228" s="236" t="s">
        <v>258</v>
      </c>
      <c r="I1228" s="237" t="s">
        <v>262</v>
      </c>
    </row>
    <row r="1229" spans="1:9" ht="13">
      <c r="A1229" s="164" t="s">
        <v>1789</v>
      </c>
      <c r="B1229" s="2" t="s">
        <v>1790</v>
      </c>
      <c r="C1229" s="3">
        <v>2.33</v>
      </c>
      <c r="D1229" s="152">
        <v>0.49109999999999998</v>
      </c>
      <c r="E1229" s="100">
        <v>1.0249999999999999</v>
      </c>
      <c r="F1229" s="127">
        <v>1.25</v>
      </c>
      <c r="G1229" s="74">
        <v>0.8</v>
      </c>
      <c r="H1229" s="225" t="s">
        <v>258</v>
      </c>
      <c r="I1229" s="226" t="s">
        <v>259</v>
      </c>
    </row>
    <row r="1230" spans="1:9" ht="13">
      <c r="A1230" s="164" t="s">
        <v>1791</v>
      </c>
      <c r="B1230" s="2" t="s">
        <v>1790</v>
      </c>
      <c r="C1230" s="3">
        <v>3.2</v>
      </c>
      <c r="D1230" s="152">
        <v>0.64970000000000006</v>
      </c>
      <c r="E1230" s="100">
        <v>1.0249999999999999</v>
      </c>
      <c r="F1230" s="127">
        <v>1.25</v>
      </c>
      <c r="G1230" s="74">
        <v>0.8</v>
      </c>
      <c r="H1230" s="227" t="s">
        <v>258</v>
      </c>
      <c r="I1230" s="228" t="s">
        <v>259</v>
      </c>
    </row>
    <row r="1231" spans="1:9" ht="13">
      <c r="A1231" s="164" t="s">
        <v>1792</v>
      </c>
      <c r="B1231" s="2" t="s">
        <v>1790</v>
      </c>
      <c r="C1231" s="3">
        <v>4.78</v>
      </c>
      <c r="D1231" s="152">
        <v>1.0278</v>
      </c>
      <c r="E1231" s="100">
        <v>1.0249999999999999</v>
      </c>
      <c r="F1231" s="127">
        <v>2.4</v>
      </c>
      <c r="G1231" s="74">
        <v>0.8</v>
      </c>
      <c r="H1231" s="227" t="s">
        <v>258</v>
      </c>
      <c r="I1231" s="228" t="s">
        <v>262</v>
      </c>
    </row>
    <row r="1232" spans="1:9" ht="13">
      <c r="A1232" s="229" t="s">
        <v>1793</v>
      </c>
      <c r="B1232" s="230" t="s">
        <v>1790</v>
      </c>
      <c r="C1232" s="231">
        <v>8.48</v>
      </c>
      <c r="D1232" s="232">
        <v>2.0514999999999999</v>
      </c>
      <c r="E1232" s="233">
        <v>1.0249999999999999</v>
      </c>
      <c r="F1232" s="234">
        <v>2.4</v>
      </c>
      <c r="G1232" s="235">
        <v>0.8</v>
      </c>
      <c r="H1232" s="236" t="s">
        <v>258</v>
      </c>
      <c r="I1232" s="237" t="s">
        <v>262</v>
      </c>
    </row>
    <row r="1233" spans="1:9" ht="13">
      <c r="A1233" s="164" t="s">
        <v>1794</v>
      </c>
      <c r="B1233" s="2" t="s">
        <v>1795</v>
      </c>
      <c r="C1233" s="3">
        <v>1.59</v>
      </c>
      <c r="D1233" s="152">
        <v>0.32950000000000002</v>
      </c>
      <c r="E1233" s="100">
        <v>1.0249999999999999</v>
      </c>
      <c r="F1233" s="127">
        <v>1.25</v>
      </c>
      <c r="G1233" s="74">
        <v>0.8</v>
      </c>
      <c r="H1233" s="225" t="s">
        <v>258</v>
      </c>
      <c r="I1233" s="226" t="s">
        <v>259</v>
      </c>
    </row>
    <row r="1234" spans="1:9" ht="13">
      <c r="A1234" s="164" t="s">
        <v>1796</v>
      </c>
      <c r="B1234" s="2" t="s">
        <v>1795</v>
      </c>
      <c r="C1234" s="3">
        <v>2.3199999999999998</v>
      </c>
      <c r="D1234" s="152">
        <v>0.4904</v>
      </c>
      <c r="E1234" s="100">
        <v>1.0249999999999999</v>
      </c>
      <c r="F1234" s="127">
        <v>1.25</v>
      </c>
      <c r="G1234" s="74">
        <v>0.8</v>
      </c>
      <c r="H1234" s="227" t="s">
        <v>258</v>
      </c>
      <c r="I1234" s="228" t="s">
        <v>259</v>
      </c>
    </row>
    <row r="1235" spans="1:9" ht="13">
      <c r="A1235" s="164" t="s">
        <v>1797</v>
      </c>
      <c r="B1235" s="2" t="s">
        <v>1795</v>
      </c>
      <c r="C1235" s="3">
        <v>4.05</v>
      </c>
      <c r="D1235" s="152">
        <v>0.93510000000000004</v>
      </c>
      <c r="E1235" s="100">
        <v>1.0249999999999999</v>
      </c>
      <c r="F1235" s="127">
        <v>2.4</v>
      </c>
      <c r="G1235" s="74">
        <v>0.8</v>
      </c>
      <c r="H1235" s="227" t="s">
        <v>258</v>
      </c>
      <c r="I1235" s="228" t="s">
        <v>262</v>
      </c>
    </row>
    <row r="1236" spans="1:9" ht="13">
      <c r="A1236" s="229" t="s">
        <v>1798</v>
      </c>
      <c r="B1236" s="230" t="s">
        <v>1795</v>
      </c>
      <c r="C1236" s="231">
        <v>7.77</v>
      </c>
      <c r="D1236" s="232">
        <v>1.875</v>
      </c>
      <c r="E1236" s="233">
        <v>1.0249999999999999</v>
      </c>
      <c r="F1236" s="234">
        <v>2.4</v>
      </c>
      <c r="G1236" s="235">
        <v>0.8</v>
      </c>
      <c r="H1236" s="236" t="s">
        <v>258</v>
      </c>
      <c r="I1236" s="237" t="s">
        <v>262</v>
      </c>
    </row>
    <row r="1237" spans="1:9" ht="13">
      <c r="A1237" s="164" t="s">
        <v>1799</v>
      </c>
      <c r="B1237" s="2" t="s">
        <v>1800</v>
      </c>
      <c r="C1237" s="3">
        <v>1.83</v>
      </c>
      <c r="D1237" s="152">
        <v>0.36559999999999998</v>
      </c>
      <c r="E1237" s="100">
        <v>1.0249999999999999</v>
      </c>
      <c r="F1237" s="127">
        <v>1.25</v>
      </c>
      <c r="G1237" s="74">
        <v>0.8</v>
      </c>
      <c r="H1237" s="225" t="s">
        <v>258</v>
      </c>
      <c r="I1237" s="226" t="s">
        <v>259</v>
      </c>
    </row>
    <row r="1238" spans="1:9" ht="13">
      <c r="A1238" s="164" t="s">
        <v>1801</v>
      </c>
      <c r="B1238" s="2" t="s">
        <v>1800</v>
      </c>
      <c r="C1238" s="3">
        <v>2.65</v>
      </c>
      <c r="D1238" s="152">
        <v>0.49370000000000003</v>
      </c>
      <c r="E1238" s="100">
        <v>1.0249999999999999</v>
      </c>
      <c r="F1238" s="127">
        <v>1.25</v>
      </c>
      <c r="G1238" s="74">
        <v>0.8</v>
      </c>
      <c r="H1238" s="227" t="s">
        <v>258</v>
      </c>
      <c r="I1238" s="228" t="s">
        <v>259</v>
      </c>
    </row>
    <row r="1239" spans="1:9" ht="13">
      <c r="A1239" s="164" t="s">
        <v>1802</v>
      </c>
      <c r="B1239" s="2" t="s">
        <v>1800</v>
      </c>
      <c r="C1239" s="3">
        <v>3.8</v>
      </c>
      <c r="D1239" s="152">
        <v>0.73829999999999996</v>
      </c>
      <c r="E1239" s="100">
        <v>1.0249999999999999</v>
      </c>
      <c r="F1239" s="127">
        <v>2.4</v>
      </c>
      <c r="G1239" s="74">
        <v>0.8</v>
      </c>
      <c r="H1239" s="227" t="s">
        <v>258</v>
      </c>
      <c r="I1239" s="228" t="s">
        <v>262</v>
      </c>
    </row>
    <row r="1240" spans="1:9" ht="13">
      <c r="A1240" s="229" t="s">
        <v>1803</v>
      </c>
      <c r="B1240" s="230" t="s">
        <v>1800</v>
      </c>
      <c r="C1240" s="231">
        <v>5.7</v>
      </c>
      <c r="D1240" s="232">
        <v>1.4171</v>
      </c>
      <c r="E1240" s="233">
        <v>1.0249999999999999</v>
      </c>
      <c r="F1240" s="234">
        <v>2.4</v>
      </c>
      <c r="G1240" s="235">
        <v>0.8</v>
      </c>
      <c r="H1240" s="236" t="s">
        <v>258</v>
      </c>
      <c r="I1240" s="237" t="s">
        <v>262</v>
      </c>
    </row>
    <row r="1241" spans="1:9" ht="13">
      <c r="A1241" s="164" t="s">
        <v>1804</v>
      </c>
      <c r="B1241" s="2" t="s">
        <v>1805</v>
      </c>
      <c r="C1241" s="3">
        <v>3.03</v>
      </c>
      <c r="D1241" s="152">
        <v>0.56920000000000004</v>
      </c>
      <c r="E1241" s="100">
        <v>1.0249999999999999</v>
      </c>
      <c r="F1241" s="127">
        <v>1.25</v>
      </c>
      <c r="G1241" s="74">
        <v>0.8</v>
      </c>
      <c r="H1241" s="225" t="s">
        <v>258</v>
      </c>
      <c r="I1241" s="226" t="s">
        <v>259</v>
      </c>
    </row>
    <row r="1242" spans="1:9" ht="13">
      <c r="A1242" s="164" t="s">
        <v>1806</v>
      </c>
      <c r="B1242" s="2" t="s">
        <v>1805</v>
      </c>
      <c r="C1242" s="3">
        <v>3.77</v>
      </c>
      <c r="D1242" s="152">
        <v>0.70330000000000004</v>
      </c>
      <c r="E1242" s="100">
        <v>1.0249999999999999</v>
      </c>
      <c r="F1242" s="127">
        <v>1.25</v>
      </c>
      <c r="G1242" s="74">
        <v>0.8</v>
      </c>
      <c r="H1242" s="227" t="s">
        <v>258</v>
      </c>
      <c r="I1242" s="228" t="s">
        <v>259</v>
      </c>
    </row>
    <row r="1243" spans="1:9" ht="13">
      <c r="A1243" s="164" t="s">
        <v>1807</v>
      </c>
      <c r="B1243" s="2" t="s">
        <v>1805</v>
      </c>
      <c r="C1243" s="3">
        <v>5.51</v>
      </c>
      <c r="D1243" s="152">
        <v>1.0442</v>
      </c>
      <c r="E1243" s="100">
        <v>1.0249999999999999</v>
      </c>
      <c r="F1243" s="127">
        <v>2.4</v>
      </c>
      <c r="G1243" s="74">
        <v>0.8</v>
      </c>
      <c r="H1243" s="227" t="s">
        <v>258</v>
      </c>
      <c r="I1243" s="228" t="s">
        <v>262</v>
      </c>
    </row>
    <row r="1244" spans="1:9" ht="13">
      <c r="A1244" s="229" t="s">
        <v>1808</v>
      </c>
      <c r="B1244" s="230" t="s">
        <v>1805</v>
      </c>
      <c r="C1244" s="231">
        <v>9.16</v>
      </c>
      <c r="D1244" s="232">
        <v>2.0194000000000001</v>
      </c>
      <c r="E1244" s="233">
        <v>1.0249999999999999</v>
      </c>
      <c r="F1244" s="234">
        <v>2.4</v>
      </c>
      <c r="G1244" s="235">
        <v>0.8</v>
      </c>
      <c r="H1244" s="236" t="s">
        <v>258</v>
      </c>
      <c r="I1244" s="237" t="s">
        <v>262</v>
      </c>
    </row>
    <row r="1245" spans="1:9" ht="13">
      <c r="A1245" s="164" t="s">
        <v>1809</v>
      </c>
      <c r="B1245" s="2" t="s">
        <v>1810</v>
      </c>
      <c r="C1245" s="3">
        <v>2.19</v>
      </c>
      <c r="D1245" s="152">
        <v>0.42459999999999998</v>
      </c>
      <c r="E1245" s="100">
        <v>1.0249999999999999</v>
      </c>
      <c r="F1245" s="127">
        <v>1.25</v>
      </c>
      <c r="G1245" s="74">
        <v>0.8</v>
      </c>
      <c r="H1245" s="225" t="s">
        <v>258</v>
      </c>
      <c r="I1245" s="226" t="s">
        <v>259</v>
      </c>
    </row>
    <row r="1246" spans="1:9" ht="13">
      <c r="A1246" s="164" t="s">
        <v>1811</v>
      </c>
      <c r="B1246" s="2" t="s">
        <v>1810</v>
      </c>
      <c r="C1246" s="3">
        <v>3.35</v>
      </c>
      <c r="D1246" s="152">
        <v>0.54759999999999998</v>
      </c>
      <c r="E1246" s="100">
        <v>1.0249999999999999</v>
      </c>
      <c r="F1246" s="127">
        <v>1.25</v>
      </c>
      <c r="G1246" s="74">
        <v>0.8</v>
      </c>
      <c r="H1246" s="227" t="s">
        <v>258</v>
      </c>
      <c r="I1246" s="228" t="s">
        <v>259</v>
      </c>
    </row>
    <row r="1247" spans="1:9" ht="13">
      <c r="A1247" s="164" t="s">
        <v>1812</v>
      </c>
      <c r="B1247" s="2" t="s">
        <v>1810</v>
      </c>
      <c r="C1247" s="3">
        <v>5.51</v>
      </c>
      <c r="D1247" s="152">
        <v>0.92320000000000002</v>
      </c>
      <c r="E1247" s="100">
        <v>1.0249999999999999</v>
      </c>
      <c r="F1247" s="127">
        <v>2.4</v>
      </c>
      <c r="G1247" s="74">
        <v>0.8</v>
      </c>
      <c r="H1247" s="227" t="s">
        <v>258</v>
      </c>
      <c r="I1247" s="228" t="s">
        <v>262</v>
      </c>
    </row>
    <row r="1248" spans="1:9" ht="13">
      <c r="A1248" s="229" t="s">
        <v>1813</v>
      </c>
      <c r="B1248" s="230" t="s">
        <v>1810</v>
      </c>
      <c r="C1248" s="231">
        <v>9.36</v>
      </c>
      <c r="D1248" s="232">
        <v>2.4091999999999998</v>
      </c>
      <c r="E1248" s="233">
        <v>1.0249999999999999</v>
      </c>
      <c r="F1248" s="234">
        <v>2.4</v>
      </c>
      <c r="G1248" s="235">
        <v>0.8</v>
      </c>
      <c r="H1248" s="236" t="s">
        <v>258</v>
      </c>
      <c r="I1248" s="237" t="s">
        <v>262</v>
      </c>
    </row>
    <row r="1249" spans="1:9" ht="13">
      <c r="A1249" s="164" t="s">
        <v>1814</v>
      </c>
      <c r="B1249" s="2" t="s">
        <v>1815</v>
      </c>
      <c r="C1249" s="3">
        <v>1.8</v>
      </c>
      <c r="D1249" s="152">
        <v>0.5635</v>
      </c>
      <c r="E1249" s="100">
        <v>1.0249999999999999</v>
      </c>
      <c r="F1249" s="127">
        <v>1.25</v>
      </c>
      <c r="G1249" s="74">
        <v>0.8</v>
      </c>
      <c r="H1249" s="225" t="s">
        <v>258</v>
      </c>
      <c r="I1249" s="226" t="s">
        <v>259</v>
      </c>
    </row>
    <row r="1250" spans="1:9" ht="13">
      <c r="A1250" s="164" t="s">
        <v>1816</v>
      </c>
      <c r="B1250" s="2" t="s">
        <v>1815</v>
      </c>
      <c r="C1250" s="3">
        <v>2.5</v>
      </c>
      <c r="D1250" s="152">
        <v>0.5635</v>
      </c>
      <c r="E1250" s="100">
        <v>1.0249999999999999</v>
      </c>
      <c r="F1250" s="127">
        <v>1.25</v>
      </c>
      <c r="G1250" s="74">
        <v>0.8</v>
      </c>
      <c r="H1250" s="227" t="s">
        <v>258</v>
      </c>
      <c r="I1250" s="228" t="s">
        <v>259</v>
      </c>
    </row>
    <row r="1251" spans="1:9" ht="13">
      <c r="A1251" s="164" t="s">
        <v>1817</v>
      </c>
      <c r="B1251" s="2" t="s">
        <v>1815</v>
      </c>
      <c r="C1251" s="3">
        <v>3.4</v>
      </c>
      <c r="D1251" s="152">
        <v>0.71789999999999998</v>
      </c>
      <c r="E1251" s="100">
        <v>1.0249999999999999</v>
      </c>
      <c r="F1251" s="127">
        <v>2.4</v>
      </c>
      <c r="G1251" s="74">
        <v>0.8</v>
      </c>
      <c r="H1251" s="227" t="s">
        <v>258</v>
      </c>
      <c r="I1251" s="228" t="s">
        <v>262</v>
      </c>
    </row>
    <row r="1252" spans="1:9" ht="13">
      <c r="A1252" s="229" t="s">
        <v>1818</v>
      </c>
      <c r="B1252" s="230" t="s">
        <v>1815</v>
      </c>
      <c r="C1252" s="231">
        <v>5.48</v>
      </c>
      <c r="D1252" s="232">
        <v>1.4713000000000001</v>
      </c>
      <c r="E1252" s="233">
        <v>1.0249999999999999</v>
      </c>
      <c r="F1252" s="234">
        <v>2.4</v>
      </c>
      <c r="G1252" s="235">
        <v>0.8</v>
      </c>
      <c r="H1252" s="236" t="s">
        <v>258</v>
      </c>
      <c r="I1252" s="237" t="s">
        <v>262</v>
      </c>
    </row>
    <row r="1253" spans="1:9" ht="13">
      <c r="A1253" s="164" t="s">
        <v>1819</v>
      </c>
      <c r="B1253" s="2" t="s">
        <v>1820</v>
      </c>
      <c r="C1253" s="3">
        <v>2.27</v>
      </c>
      <c r="D1253" s="152">
        <v>0.35930000000000001</v>
      </c>
      <c r="E1253" s="100">
        <v>1.0249999999999999</v>
      </c>
      <c r="F1253" s="127">
        <v>1.25</v>
      </c>
      <c r="G1253" s="74">
        <v>0.8</v>
      </c>
      <c r="H1253" s="225" t="s">
        <v>258</v>
      </c>
      <c r="I1253" s="226" t="s">
        <v>259</v>
      </c>
    </row>
    <row r="1254" spans="1:9" ht="13">
      <c r="A1254" s="164" t="s">
        <v>1821</v>
      </c>
      <c r="B1254" s="2" t="s">
        <v>1820</v>
      </c>
      <c r="C1254" s="3">
        <v>3.03</v>
      </c>
      <c r="D1254" s="152">
        <v>0.45440000000000003</v>
      </c>
      <c r="E1254" s="100">
        <v>1.0249999999999999</v>
      </c>
      <c r="F1254" s="127">
        <v>1.25</v>
      </c>
      <c r="G1254" s="74">
        <v>0.8</v>
      </c>
      <c r="H1254" s="227" t="s">
        <v>258</v>
      </c>
      <c r="I1254" s="228" t="s">
        <v>259</v>
      </c>
    </row>
    <row r="1255" spans="1:9" ht="13">
      <c r="A1255" s="164" t="s">
        <v>1822</v>
      </c>
      <c r="B1255" s="2" t="s">
        <v>1820</v>
      </c>
      <c r="C1255" s="3">
        <v>4.12</v>
      </c>
      <c r="D1255" s="152">
        <v>0.74280000000000002</v>
      </c>
      <c r="E1255" s="100">
        <v>1.0249999999999999</v>
      </c>
      <c r="F1255" s="127">
        <v>2.4</v>
      </c>
      <c r="G1255" s="74">
        <v>0.8</v>
      </c>
      <c r="H1255" s="227" t="s">
        <v>258</v>
      </c>
      <c r="I1255" s="228" t="s">
        <v>262</v>
      </c>
    </row>
    <row r="1256" spans="1:9" ht="13">
      <c r="A1256" s="229" t="s">
        <v>1823</v>
      </c>
      <c r="B1256" s="230" t="s">
        <v>1820</v>
      </c>
      <c r="C1256" s="231">
        <v>6.21</v>
      </c>
      <c r="D1256" s="232">
        <v>1.4851000000000001</v>
      </c>
      <c r="E1256" s="233">
        <v>1.0249999999999999</v>
      </c>
      <c r="F1256" s="234">
        <v>2.4</v>
      </c>
      <c r="G1256" s="235">
        <v>0.8</v>
      </c>
      <c r="H1256" s="236" t="s">
        <v>258</v>
      </c>
      <c r="I1256" s="237" t="s">
        <v>262</v>
      </c>
    </row>
    <row r="1257" spans="1:9" ht="13">
      <c r="A1257" s="164" t="s">
        <v>1824</v>
      </c>
      <c r="B1257" s="2" t="s">
        <v>1825</v>
      </c>
      <c r="C1257" s="3">
        <v>7.5</v>
      </c>
      <c r="D1257" s="152">
        <v>5.306</v>
      </c>
      <c r="E1257" s="100">
        <v>4</v>
      </c>
      <c r="F1257" s="127">
        <v>4</v>
      </c>
      <c r="G1257" s="74">
        <v>0.9</v>
      </c>
      <c r="H1257" s="225" t="s">
        <v>1826</v>
      </c>
      <c r="I1257" s="226" t="s">
        <v>1826</v>
      </c>
    </row>
    <row r="1258" spans="1:9" ht="13">
      <c r="A1258" s="164" t="s">
        <v>1827</v>
      </c>
      <c r="B1258" s="2" t="s">
        <v>1825</v>
      </c>
      <c r="C1258" s="3">
        <v>7.5</v>
      </c>
      <c r="D1258" s="152">
        <v>5.306</v>
      </c>
      <c r="E1258" s="100">
        <v>4</v>
      </c>
      <c r="F1258" s="127">
        <v>4</v>
      </c>
      <c r="G1258" s="74">
        <v>0.9</v>
      </c>
      <c r="H1258" s="227" t="s">
        <v>1826</v>
      </c>
      <c r="I1258" s="228" t="s">
        <v>1826</v>
      </c>
    </row>
    <row r="1259" spans="1:9" ht="13">
      <c r="A1259" s="164" t="s">
        <v>1828</v>
      </c>
      <c r="B1259" s="2" t="s">
        <v>1825</v>
      </c>
      <c r="C1259" s="3">
        <v>22.69</v>
      </c>
      <c r="D1259" s="152">
        <v>8.1649999999999991</v>
      </c>
      <c r="E1259" s="100">
        <v>4</v>
      </c>
      <c r="F1259" s="127">
        <v>4</v>
      </c>
      <c r="G1259" s="74">
        <v>0.9</v>
      </c>
      <c r="H1259" s="227" t="s">
        <v>1826</v>
      </c>
      <c r="I1259" s="228" t="s">
        <v>1826</v>
      </c>
    </row>
    <row r="1260" spans="1:9" ht="13">
      <c r="A1260" s="229" t="s">
        <v>1829</v>
      </c>
      <c r="B1260" s="230" t="s">
        <v>1825</v>
      </c>
      <c r="C1260" s="231">
        <v>40.49</v>
      </c>
      <c r="D1260" s="232">
        <v>20.554400000000001</v>
      </c>
      <c r="E1260" s="233">
        <v>4</v>
      </c>
      <c r="F1260" s="234">
        <v>4</v>
      </c>
      <c r="G1260" s="235">
        <v>0.9</v>
      </c>
      <c r="H1260" s="236" t="s">
        <v>1826</v>
      </c>
      <c r="I1260" s="237" t="s">
        <v>1826</v>
      </c>
    </row>
    <row r="1261" spans="1:9" ht="13">
      <c r="A1261" s="164" t="s">
        <v>1830</v>
      </c>
      <c r="B1261" s="2" t="s">
        <v>1831</v>
      </c>
      <c r="C1261" s="3">
        <v>4.4000000000000004</v>
      </c>
      <c r="D1261" s="152">
        <v>1.4386000000000001</v>
      </c>
      <c r="E1261" s="100">
        <v>4</v>
      </c>
      <c r="F1261" s="127">
        <v>4</v>
      </c>
      <c r="G1261" s="74">
        <v>0.9</v>
      </c>
      <c r="H1261" s="225" t="s">
        <v>1826</v>
      </c>
      <c r="I1261" s="226" t="s">
        <v>1826</v>
      </c>
    </row>
    <row r="1262" spans="1:9" ht="13">
      <c r="A1262" s="164" t="s">
        <v>1832</v>
      </c>
      <c r="B1262" s="2" t="s">
        <v>1831</v>
      </c>
      <c r="C1262" s="3">
        <v>7.92</v>
      </c>
      <c r="D1262" s="152">
        <v>2.2562000000000002</v>
      </c>
      <c r="E1262" s="100">
        <v>4</v>
      </c>
      <c r="F1262" s="127">
        <v>4</v>
      </c>
      <c r="G1262" s="74">
        <v>0.9</v>
      </c>
      <c r="H1262" s="227" t="s">
        <v>1826</v>
      </c>
      <c r="I1262" s="228" t="s">
        <v>1826</v>
      </c>
    </row>
    <row r="1263" spans="1:9" ht="13">
      <c r="A1263" s="164" t="s">
        <v>1833</v>
      </c>
      <c r="B1263" s="2" t="s">
        <v>1831</v>
      </c>
      <c r="C1263" s="3">
        <v>13.89</v>
      </c>
      <c r="D1263" s="152">
        <v>4.1618000000000004</v>
      </c>
      <c r="E1263" s="100">
        <v>4</v>
      </c>
      <c r="F1263" s="127">
        <v>4</v>
      </c>
      <c r="G1263" s="74">
        <v>0.9</v>
      </c>
      <c r="H1263" s="227" t="s">
        <v>1826</v>
      </c>
      <c r="I1263" s="228" t="s">
        <v>1826</v>
      </c>
    </row>
    <row r="1264" spans="1:9" ht="13">
      <c r="A1264" s="229" t="s">
        <v>1834</v>
      </c>
      <c r="B1264" s="230" t="s">
        <v>1831</v>
      </c>
      <c r="C1264" s="231">
        <v>27.17</v>
      </c>
      <c r="D1264" s="232">
        <v>10.221500000000001</v>
      </c>
      <c r="E1264" s="233">
        <v>4</v>
      </c>
      <c r="F1264" s="234">
        <v>4</v>
      </c>
      <c r="G1264" s="235">
        <v>0.9</v>
      </c>
      <c r="H1264" s="236" t="s">
        <v>1826</v>
      </c>
      <c r="I1264" s="237" t="s">
        <v>1826</v>
      </c>
    </row>
    <row r="1265" spans="1:9" ht="13">
      <c r="A1265" s="164" t="s">
        <v>1835</v>
      </c>
      <c r="B1265" s="2" t="s">
        <v>1836</v>
      </c>
      <c r="C1265" s="3">
        <v>3.25</v>
      </c>
      <c r="D1265" s="152">
        <v>0.5796</v>
      </c>
      <c r="E1265" s="100">
        <v>4</v>
      </c>
      <c r="F1265" s="127">
        <v>4</v>
      </c>
      <c r="G1265" s="74">
        <v>0.9</v>
      </c>
      <c r="H1265" s="225" t="s">
        <v>1826</v>
      </c>
      <c r="I1265" s="226" t="s">
        <v>1826</v>
      </c>
    </row>
    <row r="1266" spans="1:9" ht="13">
      <c r="A1266" s="164" t="s">
        <v>1837</v>
      </c>
      <c r="B1266" s="2" t="s">
        <v>1836</v>
      </c>
      <c r="C1266" s="3">
        <v>4.82</v>
      </c>
      <c r="D1266" s="152">
        <v>0.98409999999999997</v>
      </c>
      <c r="E1266" s="100">
        <v>4</v>
      </c>
      <c r="F1266" s="127">
        <v>4</v>
      </c>
      <c r="G1266" s="74">
        <v>0.9</v>
      </c>
      <c r="H1266" s="227" t="s">
        <v>1826</v>
      </c>
      <c r="I1266" s="228" t="s">
        <v>1826</v>
      </c>
    </row>
    <row r="1267" spans="1:9" ht="13">
      <c r="A1267" s="164" t="s">
        <v>1838</v>
      </c>
      <c r="B1267" s="2" t="s">
        <v>1836</v>
      </c>
      <c r="C1267" s="3">
        <v>7.17</v>
      </c>
      <c r="D1267" s="152">
        <v>1.3828</v>
      </c>
      <c r="E1267" s="100">
        <v>4</v>
      </c>
      <c r="F1267" s="127">
        <v>4</v>
      </c>
      <c r="G1267" s="74">
        <v>0.9</v>
      </c>
      <c r="H1267" s="227" t="s">
        <v>1826</v>
      </c>
      <c r="I1267" s="228" t="s">
        <v>1826</v>
      </c>
    </row>
    <row r="1268" spans="1:9" ht="13">
      <c r="A1268" s="229" t="s">
        <v>1839</v>
      </c>
      <c r="B1268" s="230" t="s">
        <v>1836</v>
      </c>
      <c r="C1268" s="231">
        <v>13.05</v>
      </c>
      <c r="D1268" s="232">
        <v>5.0873999999999997</v>
      </c>
      <c r="E1268" s="233">
        <v>4</v>
      </c>
      <c r="F1268" s="234">
        <v>4</v>
      </c>
      <c r="G1268" s="235">
        <v>0.9</v>
      </c>
      <c r="H1268" s="236" t="s">
        <v>1826</v>
      </c>
      <c r="I1268" s="237" t="s">
        <v>1826</v>
      </c>
    </row>
    <row r="1269" spans="1:9" ht="13">
      <c r="A1269" s="164" t="s">
        <v>1840</v>
      </c>
      <c r="B1269" s="2" t="s">
        <v>1841</v>
      </c>
      <c r="C1269" s="3">
        <v>2.38</v>
      </c>
      <c r="D1269" s="152">
        <v>0.44209999999999999</v>
      </c>
      <c r="E1269" s="100">
        <v>4</v>
      </c>
      <c r="F1269" s="127">
        <v>4</v>
      </c>
      <c r="G1269" s="74">
        <v>0.9</v>
      </c>
      <c r="H1269" s="192" t="s">
        <v>1826</v>
      </c>
      <c r="I1269" s="226" t="s">
        <v>1826</v>
      </c>
    </row>
    <row r="1270" spans="1:9" ht="13">
      <c r="A1270" s="164" t="s">
        <v>1842</v>
      </c>
      <c r="B1270" s="2" t="s">
        <v>1841</v>
      </c>
      <c r="C1270" s="3">
        <v>3.98</v>
      </c>
      <c r="D1270" s="152">
        <v>0.75119999999999998</v>
      </c>
      <c r="E1270" s="100">
        <v>4</v>
      </c>
      <c r="F1270" s="127">
        <v>4</v>
      </c>
      <c r="G1270" s="74">
        <v>0.9</v>
      </c>
      <c r="H1270" s="227" t="s">
        <v>1826</v>
      </c>
      <c r="I1270" s="228" t="s">
        <v>1826</v>
      </c>
    </row>
    <row r="1271" spans="1:9" ht="13">
      <c r="A1271" s="164" t="s">
        <v>1843</v>
      </c>
      <c r="B1271" s="2" t="s">
        <v>1841</v>
      </c>
      <c r="C1271" s="3">
        <v>5.89</v>
      </c>
      <c r="D1271" s="152">
        <v>1.234</v>
      </c>
      <c r="E1271" s="100">
        <v>4</v>
      </c>
      <c r="F1271" s="127">
        <v>4</v>
      </c>
      <c r="G1271" s="74">
        <v>0.9</v>
      </c>
      <c r="H1271" s="227" t="s">
        <v>1826</v>
      </c>
      <c r="I1271" s="228" t="s">
        <v>1826</v>
      </c>
    </row>
    <row r="1272" spans="1:9" ht="13">
      <c r="A1272" s="229" t="s">
        <v>1844</v>
      </c>
      <c r="B1272" s="230" t="s">
        <v>1841</v>
      </c>
      <c r="C1272" s="231">
        <v>11.16</v>
      </c>
      <c r="D1272" s="232">
        <v>2.7686999999999999</v>
      </c>
      <c r="E1272" s="233">
        <v>4</v>
      </c>
      <c r="F1272" s="234">
        <v>4</v>
      </c>
      <c r="G1272" s="235">
        <v>0.9</v>
      </c>
      <c r="H1272" s="236" t="s">
        <v>1826</v>
      </c>
      <c r="I1272" s="237" t="s">
        <v>1826</v>
      </c>
    </row>
    <row r="1273" spans="1:9" ht="13">
      <c r="A1273" s="164" t="s">
        <v>1845</v>
      </c>
      <c r="B1273" s="2" t="s">
        <v>1846</v>
      </c>
      <c r="C1273" s="3">
        <v>2.93</v>
      </c>
      <c r="D1273" s="152">
        <v>1.6031</v>
      </c>
      <c r="E1273" s="100">
        <v>1.0249999999999999</v>
      </c>
      <c r="F1273" s="127">
        <v>1.25</v>
      </c>
      <c r="G1273" s="74">
        <v>0.8</v>
      </c>
      <c r="H1273" s="192" t="s">
        <v>258</v>
      </c>
      <c r="I1273" s="226" t="s">
        <v>259</v>
      </c>
    </row>
    <row r="1274" spans="1:9" ht="13">
      <c r="A1274" s="164" t="s">
        <v>1847</v>
      </c>
      <c r="B1274" s="2" t="s">
        <v>1846</v>
      </c>
      <c r="C1274" s="3">
        <v>4.8099999999999996</v>
      </c>
      <c r="D1274" s="152">
        <v>2.1953</v>
      </c>
      <c r="E1274" s="100">
        <v>1.0249999999999999</v>
      </c>
      <c r="F1274" s="127">
        <v>1.25</v>
      </c>
      <c r="G1274" s="74">
        <v>0.8</v>
      </c>
      <c r="H1274" s="227" t="s">
        <v>258</v>
      </c>
      <c r="I1274" s="228" t="s">
        <v>259</v>
      </c>
    </row>
    <row r="1275" spans="1:9" ht="13">
      <c r="A1275" s="164" t="s">
        <v>1848</v>
      </c>
      <c r="B1275" s="2" t="s">
        <v>1846</v>
      </c>
      <c r="C1275" s="3">
        <v>10.18</v>
      </c>
      <c r="D1275" s="152">
        <v>2.8376999999999999</v>
      </c>
      <c r="E1275" s="100">
        <v>1.0249999999999999</v>
      </c>
      <c r="F1275" s="127">
        <v>2.4</v>
      </c>
      <c r="G1275" s="74">
        <v>0.8</v>
      </c>
      <c r="H1275" s="227" t="s">
        <v>258</v>
      </c>
      <c r="I1275" s="228" t="s">
        <v>262</v>
      </c>
    </row>
    <row r="1276" spans="1:9" ht="13">
      <c r="A1276" s="229" t="s">
        <v>1849</v>
      </c>
      <c r="B1276" s="230" t="s">
        <v>1846</v>
      </c>
      <c r="C1276" s="231">
        <v>27</v>
      </c>
      <c r="D1276" s="232">
        <v>6.3723000000000001</v>
      </c>
      <c r="E1276" s="233">
        <v>1.0249999999999999</v>
      </c>
      <c r="F1276" s="234">
        <v>2.4</v>
      </c>
      <c r="G1276" s="235">
        <v>0.8</v>
      </c>
      <c r="H1276" s="236" t="s">
        <v>258</v>
      </c>
      <c r="I1276" s="237" t="s">
        <v>262</v>
      </c>
    </row>
    <row r="1277" spans="1:9" ht="13">
      <c r="A1277" s="164" t="s">
        <v>1850</v>
      </c>
      <c r="B1277" s="2" t="s">
        <v>1851</v>
      </c>
      <c r="C1277" s="3">
        <v>11.37</v>
      </c>
      <c r="D1277" s="152">
        <v>1.0627</v>
      </c>
      <c r="E1277" s="100">
        <v>1.65</v>
      </c>
      <c r="F1277" s="127">
        <v>1.65</v>
      </c>
      <c r="G1277" s="74">
        <v>0.8</v>
      </c>
      <c r="H1277" s="225" t="s">
        <v>1852</v>
      </c>
      <c r="I1277" s="226" t="s">
        <v>1852</v>
      </c>
    </row>
    <row r="1278" spans="1:9" ht="13">
      <c r="A1278" s="164" t="s">
        <v>1853</v>
      </c>
      <c r="B1278" s="2" t="s">
        <v>1851</v>
      </c>
      <c r="C1278" s="3">
        <v>13.29</v>
      </c>
      <c r="D1278" s="152">
        <v>1.3960999999999999</v>
      </c>
      <c r="E1278" s="100">
        <v>1.65</v>
      </c>
      <c r="F1278" s="127">
        <v>1.65</v>
      </c>
      <c r="G1278" s="74">
        <v>0.8</v>
      </c>
      <c r="H1278" s="227" t="s">
        <v>1852</v>
      </c>
      <c r="I1278" s="228" t="s">
        <v>1852</v>
      </c>
    </row>
    <row r="1279" spans="1:9" ht="13">
      <c r="A1279" s="164" t="s">
        <v>1854</v>
      </c>
      <c r="B1279" s="2" t="s">
        <v>1851</v>
      </c>
      <c r="C1279" s="3">
        <v>15.34</v>
      </c>
      <c r="D1279" s="152">
        <v>1.7864</v>
      </c>
      <c r="E1279" s="100">
        <v>1.65</v>
      </c>
      <c r="F1279" s="127">
        <v>1.65</v>
      </c>
      <c r="G1279" s="74">
        <v>0.8</v>
      </c>
      <c r="H1279" s="227" t="s">
        <v>1852</v>
      </c>
      <c r="I1279" s="228" t="s">
        <v>1852</v>
      </c>
    </row>
    <row r="1280" spans="1:9" ht="13">
      <c r="A1280" s="229" t="s">
        <v>1855</v>
      </c>
      <c r="B1280" s="230" t="s">
        <v>1851</v>
      </c>
      <c r="C1280" s="231">
        <v>17.77</v>
      </c>
      <c r="D1280" s="232">
        <v>2.2515000000000001</v>
      </c>
      <c r="E1280" s="233">
        <v>1.65</v>
      </c>
      <c r="F1280" s="234">
        <v>1.65</v>
      </c>
      <c r="G1280" s="235">
        <v>0.8</v>
      </c>
      <c r="H1280" s="236" t="s">
        <v>1852</v>
      </c>
      <c r="I1280" s="237" t="s">
        <v>1852</v>
      </c>
    </row>
    <row r="1281" spans="1:9" ht="13">
      <c r="A1281" s="164" t="s">
        <v>1856</v>
      </c>
      <c r="B1281" s="2" t="s">
        <v>1857</v>
      </c>
      <c r="C1281" s="3">
        <v>2.87</v>
      </c>
      <c r="D1281" s="152">
        <v>0.47620000000000001</v>
      </c>
      <c r="E1281" s="100">
        <v>1.0249999999999999</v>
      </c>
      <c r="F1281" s="127">
        <v>1.25</v>
      </c>
      <c r="G1281" s="74">
        <v>0.8</v>
      </c>
      <c r="H1281" s="225" t="s">
        <v>258</v>
      </c>
      <c r="I1281" s="226" t="s">
        <v>259</v>
      </c>
    </row>
    <row r="1282" spans="1:9" ht="13">
      <c r="A1282" s="164" t="s">
        <v>1858</v>
      </c>
      <c r="B1282" s="2" t="s">
        <v>1857</v>
      </c>
      <c r="C1282" s="3">
        <v>4.33</v>
      </c>
      <c r="D1282" s="152">
        <v>0.59409999999999996</v>
      </c>
      <c r="E1282" s="100">
        <v>1.0249999999999999</v>
      </c>
      <c r="F1282" s="127">
        <v>1.25</v>
      </c>
      <c r="G1282" s="74">
        <v>0.8</v>
      </c>
      <c r="H1282" s="227" t="s">
        <v>258</v>
      </c>
      <c r="I1282" s="228" t="s">
        <v>259</v>
      </c>
    </row>
    <row r="1283" spans="1:9" ht="13">
      <c r="A1283" s="164" t="s">
        <v>1859</v>
      </c>
      <c r="B1283" s="2" t="s">
        <v>1857</v>
      </c>
      <c r="C1283" s="3">
        <v>6.55</v>
      </c>
      <c r="D1283" s="152">
        <v>0.85329999999999995</v>
      </c>
      <c r="E1283" s="100">
        <v>1.0249999999999999</v>
      </c>
      <c r="F1283" s="127">
        <v>2.4</v>
      </c>
      <c r="G1283" s="74">
        <v>0.8</v>
      </c>
      <c r="H1283" s="227" t="s">
        <v>258</v>
      </c>
      <c r="I1283" s="228" t="s">
        <v>262</v>
      </c>
    </row>
    <row r="1284" spans="1:9" ht="13">
      <c r="A1284" s="229" t="s">
        <v>1860</v>
      </c>
      <c r="B1284" s="230" t="s">
        <v>1857</v>
      </c>
      <c r="C1284" s="231">
        <v>9.93</v>
      </c>
      <c r="D1284" s="232">
        <v>1.4065000000000001</v>
      </c>
      <c r="E1284" s="233">
        <v>1.0249999999999999</v>
      </c>
      <c r="F1284" s="234">
        <v>2.4</v>
      </c>
      <c r="G1284" s="235">
        <v>0.8</v>
      </c>
      <c r="H1284" s="236" t="s">
        <v>258</v>
      </c>
      <c r="I1284" s="237" t="s">
        <v>262</v>
      </c>
    </row>
    <row r="1285" spans="1:9" ht="13">
      <c r="A1285" s="164" t="s">
        <v>1861</v>
      </c>
      <c r="B1285" s="2" t="s">
        <v>1862</v>
      </c>
      <c r="C1285" s="3">
        <v>8.7799999999999994</v>
      </c>
      <c r="D1285" s="152">
        <v>0.63629999999999998</v>
      </c>
      <c r="E1285" s="100">
        <v>1.0249999999999999</v>
      </c>
      <c r="F1285" s="127">
        <v>1.25</v>
      </c>
      <c r="G1285" s="74">
        <v>0.8</v>
      </c>
      <c r="H1285" s="225" t="s">
        <v>258</v>
      </c>
      <c r="I1285" s="226" t="s">
        <v>259</v>
      </c>
    </row>
    <row r="1286" spans="1:9" ht="13">
      <c r="A1286" s="164" t="s">
        <v>1863</v>
      </c>
      <c r="B1286" s="2" t="s">
        <v>1862</v>
      </c>
      <c r="C1286" s="3">
        <v>11.43</v>
      </c>
      <c r="D1286" s="152">
        <v>0.93879999999999997</v>
      </c>
      <c r="E1286" s="100">
        <v>1.0249999999999999</v>
      </c>
      <c r="F1286" s="127">
        <v>1.25</v>
      </c>
      <c r="G1286" s="74">
        <v>0.8</v>
      </c>
      <c r="H1286" s="227" t="s">
        <v>258</v>
      </c>
      <c r="I1286" s="228" t="s">
        <v>259</v>
      </c>
    </row>
    <row r="1287" spans="1:9" ht="13">
      <c r="A1287" s="164" t="s">
        <v>1864</v>
      </c>
      <c r="B1287" s="2" t="s">
        <v>1862</v>
      </c>
      <c r="C1287" s="3">
        <v>13.33</v>
      </c>
      <c r="D1287" s="152">
        <v>1.2847</v>
      </c>
      <c r="E1287" s="100">
        <v>1.0249999999999999</v>
      </c>
      <c r="F1287" s="127">
        <v>2.4</v>
      </c>
      <c r="G1287" s="74">
        <v>0.8</v>
      </c>
      <c r="H1287" s="227" t="s">
        <v>258</v>
      </c>
      <c r="I1287" s="228" t="s">
        <v>262</v>
      </c>
    </row>
    <row r="1288" spans="1:9" ht="13">
      <c r="A1288" s="229" t="s">
        <v>1865</v>
      </c>
      <c r="B1288" s="230" t="s">
        <v>1862</v>
      </c>
      <c r="C1288" s="231">
        <v>13.33</v>
      </c>
      <c r="D1288" s="232">
        <v>1.3132999999999999</v>
      </c>
      <c r="E1288" s="233">
        <v>1.0249999999999999</v>
      </c>
      <c r="F1288" s="234">
        <v>2.4</v>
      </c>
      <c r="G1288" s="235">
        <v>0.8</v>
      </c>
      <c r="H1288" s="236" t="s">
        <v>258</v>
      </c>
      <c r="I1288" s="237" t="s">
        <v>262</v>
      </c>
    </row>
    <row r="1289" spans="1:9" ht="13">
      <c r="A1289" s="164" t="s">
        <v>1866</v>
      </c>
      <c r="B1289" s="2" t="s">
        <v>1867</v>
      </c>
      <c r="C1289" s="3">
        <v>8.26</v>
      </c>
      <c r="D1289" s="152">
        <v>0.52470000000000006</v>
      </c>
      <c r="E1289" s="100">
        <v>1.0249999999999999</v>
      </c>
      <c r="F1289" s="127">
        <v>1.25</v>
      </c>
      <c r="G1289" s="74">
        <v>0.8</v>
      </c>
      <c r="H1289" s="225" t="s">
        <v>258</v>
      </c>
      <c r="I1289" s="226" t="s">
        <v>259</v>
      </c>
    </row>
    <row r="1290" spans="1:9" ht="13">
      <c r="A1290" s="164" t="s">
        <v>1868</v>
      </c>
      <c r="B1290" s="2" t="s">
        <v>1867</v>
      </c>
      <c r="C1290" s="3">
        <v>17.34</v>
      </c>
      <c r="D1290" s="152">
        <v>1.4705999999999999</v>
      </c>
      <c r="E1290" s="100">
        <v>1.0249999999999999</v>
      </c>
      <c r="F1290" s="127">
        <v>1.25</v>
      </c>
      <c r="G1290" s="74">
        <v>0.8</v>
      </c>
      <c r="H1290" s="227" t="s">
        <v>258</v>
      </c>
      <c r="I1290" s="228" t="s">
        <v>259</v>
      </c>
    </row>
    <row r="1291" spans="1:9" ht="13">
      <c r="A1291" s="164" t="s">
        <v>1869</v>
      </c>
      <c r="B1291" s="2" t="s">
        <v>1867</v>
      </c>
      <c r="C1291" s="3">
        <v>31.71</v>
      </c>
      <c r="D1291" s="152">
        <v>3.9477000000000002</v>
      </c>
      <c r="E1291" s="100">
        <v>1.0249999999999999</v>
      </c>
      <c r="F1291" s="127">
        <v>2.4</v>
      </c>
      <c r="G1291" s="74">
        <v>0.8</v>
      </c>
      <c r="H1291" s="227" t="s">
        <v>258</v>
      </c>
      <c r="I1291" s="228" t="s">
        <v>262</v>
      </c>
    </row>
    <row r="1292" spans="1:9" ht="13">
      <c r="A1292" s="229" t="s">
        <v>1870</v>
      </c>
      <c r="B1292" s="230" t="s">
        <v>1867</v>
      </c>
      <c r="C1292" s="231">
        <v>61.88</v>
      </c>
      <c r="D1292" s="232">
        <v>10.2804</v>
      </c>
      <c r="E1292" s="233">
        <v>1.0249999999999999</v>
      </c>
      <c r="F1292" s="234">
        <v>2.4</v>
      </c>
      <c r="G1292" s="235">
        <v>0.8</v>
      </c>
      <c r="H1292" s="236" t="s">
        <v>258</v>
      </c>
      <c r="I1292" s="237" t="s">
        <v>262</v>
      </c>
    </row>
    <row r="1293" spans="1:9" ht="13">
      <c r="A1293" s="164" t="s">
        <v>1871</v>
      </c>
      <c r="B1293" s="2" t="s">
        <v>1872</v>
      </c>
      <c r="C1293" s="3">
        <v>5.31</v>
      </c>
      <c r="D1293" s="152">
        <v>0.84</v>
      </c>
      <c r="E1293" s="100">
        <v>1.0249999999999999</v>
      </c>
      <c r="F1293" s="127">
        <v>1.25</v>
      </c>
      <c r="G1293" s="74">
        <v>0.8</v>
      </c>
      <c r="H1293" s="225" t="s">
        <v>258</v>
      </c>
      <c r="I1293" s="226" t="s">
        <v>259</v>
      </c>
    </row>
    <row r="1294" spans="1:9" ht="13">
      <c r="A1294" s="164" t="s">
        <v>1873</v>
      </c>
      <c r="B1294" s="2" t="s">
        <v>1872</v>
      </c>
      <c r="C1294" s="3">
        <v>5.31</v>
      </c>
      <c r="D1294" s="152">
        <v>0.90800000000000003</v>
      </c>
      <c r="E1294" s="100">
        <v>1.0249999999999999</v>
      </c>
      <c r="F1294" s="127">
        <v>1.25</v>
      </c>
      <c r="G1294" s="74">
        <v>0.8</v>
      </c>
      <c r="H1294" s="227" t="s">
        <v>258</v>
      </c>
      <c r="I1294" s="228" t="s">
        <v>259</v>
      </c>
    </row>
    <row r="1295" spans="1:9" ht="13">
      <c r="A1295" s="164" t="s">
        <v>1874</v>
      </c>
      <c r="B1295" s="2" t="s">
        <v>1872</v>
      </c>
      <c r="C1295" s="3">
        <v>8.5399999999999991</v>
      </c>
      <c r="D1295" s="152">
        <v>1.52</v>
      </c>
      <c r="E1295" s="100">
        <v>1.0249999999999999</v>
      </c>
      <c r="F1295" s="127">
        <v>2.4</v>
      </c>
      <c r="G1295" s="74">
        <v>0.8</v>
      </c>
      <c r="H1295" s="227" t="s">
        <v>258</v>
      </c>
      <c r="I1295" s="228" t="s">
        <v>262</v>
      </c>
    </row>
    <row r="1296" spans="1:9" ht="13">
      <c r="A1296" s="229" t="s">
        <v>1875</v>
      </c>
      <c r="B1296" s="230" t="s">
        <v>1872</v>
      </c>
      <c r="C1296" s="231">
        <v>13.5</v>
      </c>
      <c r="D1296" s="232">
        <v>3.1196999999999999</v>
      </c>
      <c r="E1296" s="233">
        <v>1.0249999999999999</v>
      </c>
      <c r="F1296" s="234">
        <v>2.4</v>
      </c>
      <c r="G1296" s="235">
        <v>0.8</v>
      </c>
      <c r="H1296" s="236" t="s">
        <v>258</v>
      </c>
      <c r="I1296" s="237" t="s">
        <v>262</v>
      </c>
    </row>
    <row r="1297" spans="1:9" ht="13">
      <c r="A1297" s="164" t="s">
        <v>1876</v>
      </c>
      <c r="B1297" s="2" t="s">
        <v>1877</v>
      </c>
      <c r="C1297" s="3">
        <v>3.33</v>
      </c>
      <c r="D1297" s="152">
        <v>0.60829999999999995</v>
      </c>
      <c r="E1297" s="100">
        <v>1.0249999999999999</v>
      </c>
      <c r="F1297" s="127">
        <v>1.25</v>
      </c>
      <c r="G1297" s="74">
        <v>0.8</v>
      </c>
      <c r="H1297" s="225" t="s">
        <v>258</v>
      </c>
      <c r="I1297" s="226" t="s">
        <v>259</v>
      </c>
    </row>
    <row r="1298" spans="1:9" ht="13">
      <c r="A1298" s="164" t="s">
        <v>1878</v>
      </c>
      <c r="B1298" s="2" t="s">
        <v>1877</v>
      </c>
      <c r="C1298" s="3">
        <v>4.34</v>
      </c>
      <c r="D1298" s="152">
        <v>0.77139999999999997</v>
      </c>
      <c r="E1298" s="100">
        <v>1.0249999999999999</v>
      </c>
      <c r="F1298" s="127">
        <v>1.25</v>
      </c>
      <c r="G1298" s="74">
        <v>0.8</v>
      </c>
      <c r="H1298" s="227" t="s">
        <v>258</v>
      </c>
      <c r="I1298" s="228" t="s">
        <v>259</v>
      </c>
    </row>
    <row r="1299" spans="1:9" ht="13">
      <c r="A1299" s="164" t="s">
        <v>1879</v>
      </c>
      <c r="B1299" s="2" t="s">
        <v>1877</v>
      </c>
      <c r="C1299" s="3">
        <v>6.44</v>
      </c>
      <c r="D1299" s="152">
        <v>1.1437999999999999</v>
      </c>
      <c r="E1299" s="100">
        <v>1.0249999999999999</v>
      </c>
      <c r="F1299" s="127">
        <v>2.4</v>
      </c>
      <c r="G1299" s="74">
        <v>0.8</v>
      </c>
      <c r="H1299" s="227" t="s">
        <v>258</v>
      </c>
      <c r="I1299" s="228" t="s">
        <v>262</v>
      </c>
    </row>
    <row r="1300" spans="1:9" ht="13">
      <c r="A1300" s="229" t="s">
        <v>1880</v>
      </c>
      <c r="B1300" s="230" t="s">
        <v>1877</v>
      </c>
      <c r="C1300" s="231">
        <v>10.050000000000001</v>
      </c>
      <c r="D1300" s="232">
        <v>1.9793000000000001</v>
      </c>
      <c r="E1300" s="233">
        <v>1.0249999999999999</v>
      </c>
      <c r="F1300" s="234">
        <v>2.4</v>
      </c>
      <c r="G1300" s="235">
        <v>0.8</v>
      </c>
      <c r="H1300" s="236" t="s">
        <v>258</v>
      </c>
      <c r="I1300" s="237" t="s">
        <v>262</v>
      </c>
    </row>
    <row r="1301" spans="1:9" ht="13">
      <c r="A1301" s="164" t="s">
        <v>1881</v>
      </c>
      <c r="B1301" s="2" t="s">
        <v>1882</v>
      </c>
      <c r="C1301" s="3">
        <v>3.52</v>
      </c>
      <c r="D1301" s="152">
        <v>0.58169999999999999</v>
      </c>
      <c r="E1301" s="100">
        <v>1.0249999999999999</v>
      </c>
      <c r="F1301" s="127">
        <v>1.25</v>
      </c>
      <c r="G1301" s="74">
        <v>0.8</v>
      </c>
      <c r="H1301" s="225" t="s">
        <v>258</v>
      </c>
      <c r="I1301" s="226" t="s">
        <v>259</v>
      </c>
    </row>
    <row r="1302" spans="1:9" ht="13">
      <c r="A1302" s="164" t="s">
        <v>1883</v>
      </c>
      <c r="B1302" s="2" t="s">
        <v>1882</v>
      </c>
      <c r="C1302" s="3">
        <v>4.87</v>
      </c>
      <c r="D1302" s="152">
        <v>0.83889999999999998</v>
      </c>
      <c r="E1302" s="100">
        <v>1.0249999999999999</v>
      </c>
      <c r="F1302" s="127">
        <v>1.25</v>
      </c>
      <c r="G1302" s="74">
        <v>0.8</v>
      </c>
      <c r="H1302" s="227" t="s">
        <v>258</v>
      </c>
      <c r="I1302" s="228" t="s">
        <v>259</v>
      </c>
    </row>
    <row r="1303" spans="1:9" ht="13">
      <c r="A1303" s="164" t="s">
        <v>1884</v>
      </c>
      <c r="B1303" s="2" t="s">
        <v>1882</v>
      </c>
      <c r="C1303" s="3">
        <v>7.23</v>
      </c>
      <c r="D1303" s="152">
        <v>1.2455000000000001</v>
      </c>
      <c r="E1303" s="100">
        <v>1.0249999999999999</v>
      </c>
      <c r="F1303" s="127">
        <v>2.4</v>
      </c>
      <c r="G1303" s="74">
        <v>0.8</v>
      </c>
      <c r="H1303" s="227" t="s">
        <v>258</v>
      </c>
      <c r="I1303" s="228" t="s">
        <v>262</v>
      </c>
    </row>
    <row r="1304" spans="1:9" ht="13">
      <c r="A1304" s="229" t="s">
        <v>1885</v>
      </c>
      <c r="B1304" s="230" t="s">
        <v>1882</v>
      </c>
      <c r="C1304" s="231">
        <v>12.97</v>
      </c>
      <c r="D1304" s="232">
        <v>1.8504</v>
      </c>
      <c r="E1304" s="233">
        <v>1.0249999999999999</v>
      </c>
      <c r="F1304" s="234">
        <v>2.4</v>
      </c>
      <c r="G1304" s="235">
        <v>0.8</v>
      </c>
      <c r="H1304" s="236" t="s">
        <v>258</v>
      </c>
      <c r="I1304" s="237" t="s">
        <v>262</v>
      </c>
    </row>
    <row r="1305" spans="1:9" ht="13">
      <c r="A1305" s="164" t="s">
        <v>1886</v>
      </c>
      <c r="B1305" s="2" t="s">
        <v>1887</v>
      </c>
      <c r="C1305" s="3">
        <v>3.15</v>
      </c>
      <c r="D1305" s="152">
        <v>0.56740000000000002</v>
      </c>
      <c r="E1305" s="100">
        <v>1.0249999999999999</v>
      </c>
      <c r="F1305" s="127">
        <v>1.25</v>
      </c>
      <c r="G1305" s="74">
        <v>0.8</v>
      </c>
      <c r="H1305" s="225" t="s">
        <v>258</v>
      </c>
      <c r="I1305" s="226" t="s">
        <v>259</v>
      </c>
    </row>
    <row r="1306" spans="1:9" ht="13">
      <c r="A1306" s="164" t="s">
        <v>1888</v>
      </c>
      <c r="B1306" s="2" t="s">
        <v>1887</v>
      </c>
      <c r="C1306" s="3">
        <v>4.03</v>
      </c>
      <c r="D1306" s="152">
        <v>0.72070000000000001</v>
      </c>
      <c r="E1306" s="100">
        <v>1.0249999999999999</v>
      </c>
      <c r="F1306" s="127">
        <v>1.25</v>
      </c>
      <c r="G1306" s="74">
        <v>0.8</v>
      </c>
      <c r="H1306" s="227" t="s">
        <v>258</v>
      </c>
      <c r="I1306" s="228" t="s">
        <v>259</v>
      </c>
    </row>
    <row r="1307" spans="1:9" ht="13">
      <c r="A1307" s="164" t="s">
        <v>1889</v>
      </c>
      <c r="B1307" s="2" t="s">
        <v>1887</v>
      </c>
      <c r="C1307" s="3">
        <v>5.34</v>
      </c>
      <c r="D1307" s="152">
        <v>0.97470000000000001</v>
      </c>
      <c r="E1307" s="100">
        <v>1.0249999999999999</v>
      </c>
      <c r="F1307" s="127">
        <v>2.4</v>
      </c>
      <c r="G1307" s="74">
        <v>0.8</v>
      </c>
      <c r="H1307" s="227" t="s">
        <v>258</v>
      </c>
      <c r="I1307" s="228" t="s">
        <v>262</v>
      </c>
    </row>
    <row r="1308" spans="1:9" ht="13">
      <c r="A1308" s="229" t="s">
        <v>1890</v>
      </c>
      <c r="B1308" s="230" t="s">
        <v>1887</v>
      </c>
      <c r="C1308" s="231">
        <v>7.57</v>
      </c>
      <c r="D1308" s="232">
        <v>1.4814000000000001</v>
      </c>
      <c r="E1308" s="233">
        <v>1.0249999999999999</v>
      </c>
      <c r="F1308" s="234">
        <v>2.4</v>
      </c>
      <c r="G1308" s="235">
        <v>0.8</v>
      </c>
      <c r="H1308" s="236" t="s">
        <v>258</v>
      </c>
      <c r="I1308" s="237" t="s">
        <v>262</v>
      </c>
    </row>
    <row r="1309" spans="1:9" ht="13">
      <c r="A1309" s="164" t="s">
        <v>1891</v>
      </c>
      <c r="B1309" s="2" t="s">
        <v>1892</v>
      </c>
      <c r="C1309" s="3">
        <v>7.94</v>
      </c>
      <c r="D1309" s="152">
        <v>3.2473999999999998</v>
      </c>
      <c r="E1309" s="100">
        <v>1.0249999999999999</v>
      </c>
      <c r="F1309" s="127">
        <v>1.25</v>
      </c>
      <c r="G1309" s="74">
        <v>0.8</v>
      </c>
      <c r="H1309" s="225" t="s">
        <v>258</v>
      </c>
      <c r="I1309" s="226" t="s">
        <v>259</v>
      </c>
    </row>
    <row r="1310" spans="1:9" ht="13">
      <c r="A1310" s="164" t="s">
        <v>1893</v>
      </c>
      <c r="B1310" s="2" t="s">
        <v>1892</v>
      </c>
      <c r="C1310" s="3">
        <v>7.94</v>
      </c>
      <c r="D1310" s="152">
        <v>3.2473999999999998</v>
      </c>
      <c r="E1310" s="100">
        <v>1.0249999999999999</v>
      </c>
      <c r="F1310" s="127">
        <v>1.25</v>
      </c>
      <c r="G1310" s="74">
        <v>0.8</v>
      </c>
      <c r="H1310" s="227" t="s">
        <v>258</v>
      </c>
      <c r="I1310" s="228" t="s">
        <v>259</v>
      </c>
    </row>
    <row r="1311" spans="1:9" ht="13">
      <c r="A1311" s="164" t="s">
        <v>1894</v>
      </c>
      <c r="B1311" s="2" t="s">
        <v>1892</v>
      </c>
      <c r="C1311" s="3">
        <v>9.9700000000000006</v>
      </c>
      <c r="D1311" s="152">
        <v>4.1139000000000001</v>
      </c>
      <c r="E1311" s="100">
        <v>1.0249999999999999</v>
      </c>
      <c r="F1311" s="127">
        <v>2.4</v>
      </c>
      <c r="G1311" s="74">
        <v>0.8</v>
      </c>
      <c r="H1311" s="227" t="s">
        <v>258</v>
      </c>
      <c r="I1311" s="228" t="s">
        <v>262</v>
      </c>
    </row>
    <row r="1312" spans="1:9" ht="13">
      <c r="A1312" s="229" t="s">
        <v>1895</v>
      </c>
      <c r="B1312" s="230" t="s">
        <v>1892</v>
      </c>
      <c r="C1312" s="231">
        <v>16.72</v>
      </c>
      <c r="D1312" s="232">
        <v>7.1444999999999999</v>
      </c>
      <c r="E1312" s="233">
        <v>1.0249999999999999</v>
      </c>
      <c r="F1312" s="234">
        <v>2.4</v>
      </c>
      <c r="G1312" s="235">
        <v>0.8</v>
      </c>
      <c r="H1312" s="236" t="s">
        <v>258</v>
      </c>
      <c r="I1312" s="237" t="s">
        <v>262</v>
      </c>
    </row>
    <row r="1313" spans="1:9" ht="13">
      <c r="A1313" s="164" t="s">
        <v>1896</v>
      </c>
      <c r="B1313" s="2" t="s">
        <v>1897</v>
      </c>
      <c r="C1313" s="3">
        <v>4</v>
      </c>
      <c r="D1313" s="152">
        <v>1.8672</v>
      </c>
      <c r="E1313" s="100">
        <v>1.0249999999999999</v>
      </c>
      <c r="F1313" s="127">
        <v>1.25</v>
      </c>
      <c r="G1313" s="74">
        <v>0.8</v>
      </c>
      <c r="H1313" s="225" t="s">
        <v>258</v>
      </c>
      <c r="I1313" s="226" t="s">
        <v>259</v>
      </c>
    </row>
    <row r="1314" spans="1:9" ht="13">
      <c r="A1314" s="164" t="s">
        <v>1898</v>
      </c>
      <c r="B1314" s="2" t="s">
        <v>1897</v>
      </c>
      <c r="C1314" s="3">
        <v>5.66</v>
      </c>
      <c r="D1314" s="152">
        <v>2.0853999999999999</v>
      </c>
      <c r="E1314" s="100">
        <v>1.0249999999999999</v>
      </c>
      <c r="F1314" s="127">
        <v>1.25</v>
      </c>
      <c r="G1314" s="74">
        <v>0.8</v>
      </c>
      <c r="H1314" s="227" t="s">
        <v>258</v>
      </c>
      <c r="I1314" s="228" t="s">
        <v>259</v>
      </c>
    </row>
    <row r="1315" spans="1:9" ht="13">
      <c r="A1315" s="164" t="s">
        <v>1899</v>
      </c>
      <c r="B1315" s="2" t="s">
        <v>1897</v>
      </c>
      <c r="C1315" s="3">
        <v>8.3000000000000007</v>
      </c>
      <c r="D1315" s="152">
        <v>2.9655999999999998</v>
      </c>
      <c r="E1315" s="100">
        <v>1.0249999999999999</v>
      </c>
      <c r="F1315" s="127">
        <v>2.4</v>
      </c>
      <c r="G1315" s="74">
        <v>0.8</v>
      </c>
      <c r="H1315" s="227" t="s">
        <v>258</v>
      </c>
      <c r="I1315" s="228" t="s">
        <v>262</v>
      </c>
    </row>
    <row r="1316" spans="1:9" ht="13">
      <c r="A1316" s="229" t="s">
        <v>1900</v>
      </c>
      <c r="B1316" s="230" t="s">
        <v>1897</v>
      </c>
      <c r="C1316" s="231">
        <v>16.62</v>
      </c>
      <c r="D1316" s="232">
        <v>7.0134999999999996</v>
      </c>
      <c r="E1316" s="233">
        <v>1.0249999999999999</v>
      </c>
      <c r="F1316" s="234">
        <v>2.4</v>
      </c>
      <c r="G1316" s="235">
        <v>0.8</v>
      </c>
      <c r="H1316" s="236" t="s">
        <v>258</v>
      </c>
      <c r="I1316" s="237" t="s">
        <v>262</v>
      </c>
    </row>
    <row r="1317" spans="1:9" ht="13">
      <c r="A1317" s="164" t="s">
        <v>1901</v>
      </c>
      <c r="B1317" s="2" t="s">
        <v>1902</v>
      </c>
      <c r="C1317" s="3">
        <v>4.7699999999999996</v>
      </c>
      <c r="D1317" s="152">
        <v>1.9478</v>
      </c>
      <c r="E1317" s="100">
        <v>1.0249999999999999</v>
      </c>
      <c r="F1317" s="127">
        <v>1.25</v>
      </c>
      <c r="G1317" s="74">
        <v>0.8</v>
      </c>
      <c r="H1317" s="225" t="s">
        <v>258</v>
      </c>
      <c r="I1317" s="226" t="s">
        <v>259</v>
      </c>
    </row>
    <row r="1318" spans="1:9" ht="13">
      <c r="A1318" s="164" t="s">
        <v>1903</v>
      </c>
      <c r="B1318" s="2" t="s">
        <v>1902</v>
      </c>
      <c r="C1318" s="3">
        <v>5.63</v>
      </c>
      <c r="D1318" s="152">
        <v>2.1124999999999998</v>
      </c>
      <c r="E1318" s="100">
        <v>1.0249999999999999</v>
      </c>
      <c r="F1318" s="127">
        <v>1.25</v>
      </c>
      <c r="G1318" s="74">
        <v>0.8</v>
      </c>
      <c r="H1318" s="227" t="s">
        <v>258</v>
      </c>
      <c r="I1318" s="228" t="s">
        <v>259</v>
      </c>
    </row>
    <row r="1319" spans="1:9" ht="13">
      <c r="A1319" s="164" t="s">
        <v>1904</v>
      </c>
      <c r="B1319" s="2" t="s">
        <v>1902</v>
      </c>
      <c r="C1319" s="3">
        <v>9.09</v>
      </c>
      <c r="D1319" s="152">
        <v>3.4228999999999998</v>
      </c>
      <c r="E1319" s="100">
        <v>1.0249999999999999</v>
      </c>
      <c r="F1319" s="127">
        <v>2.4</v>
      </c>
      <c r="G1319" s="74">
        <v>0.8</v>
      </c>
      <c r="H1319" s="227" t="s">
        <v>258</v>
      </c>
      <c r="I1319" s="228" t="s">
        <v>262</v>
      </c>
    </row>
    <row r="1320" spans="1:9" ht="13">
      <c r="A1320" s="229" t="s">
        <v>1905</v>
      </c>
      <c r="B1320" s="230" t="s">
        <v>1902</v>
      </c>
      <c r="C1320" s="231">
        <v>16.77</v>
      </c>
      <c r="D1320" s="232">
        <v>6.5778999999999996</v>
      </c>
      <c r="E1320" s="233">
        <v>1.0249999999999999</v>
      </c>
      <c r="F1320" s="234">
        <v>2.4</v>
      </c>
      <c r="G1320" s="235">
        <v>0.8</v>
      </c>
      <c r="H1320" s="236" t="s">
        <v>258</v>
      </c>
      <c r="I1320" s="237" t="s">
        <v>262</v>
      </c>
    </row>
    <row r="1321" spans="1:9" ht="13">
      <c r="A1321" s="164" t="s">
        <v>1906</v>
      </c>
      <c r="B1321" s="2" t="s">
        <v>1907</v>
      </c>
      <c r="C1321" s="3">
        <v>2.61</v>
      </c>
      <c r="D1321" s="152">
        <v>0.72740000000000005</v>
      </c>
      <c r="E1321" s="100">
        <v>1.0249999999999999</v>
      </c>
      <c r="F1321" s="127">
        <v>1.25</v>
      </c>
      <c r="G1321" s="74">
        <v>0.8</v>
      </c>
      <c r="H1321" s="225" t="s">
        <v>258</v>
      </c>
      <c r="I1321" s="226" t="s">
        <v>259</v>
      </c>
    </row>
    <row r="1322" spans="1:9" ht="13">
      <c r="A1322" s="164" t="s">
        <v>1908</v>
      </c>
      <c r="B1322" s="2" t="s">
        <v>1907</v>
      </c>
      <c r="C1322" s="3">
        <v>3.72</v>
      </c>
      <c r="D1322" s="152">
        <v>0.94120000000000004</v>
      </c>
      <c r="E1322" s="100">
        <v>1.0249999999999999</v>
      </c>
      <c r="F1322" s="127">
        <v>1.25</v>
      </c>
      <c r="G1322" s="74">
        <v>0.8</v>
      </c>
      <c r="H1322" s="227" t="s">
        <v>258</v>
      </c>
      <c r="I1322" s="228" t="s">
        <v>259</v>
      </c>
    </row>
    <row r="1323" spans="1:9" ht="13">
      <c r="A1323" s="164" t="s">
        <v>1909</v>
      </c>
      <c r="B1323" s="2" t="s">
        <v>1907</v>
      </c>
      <c r="C1323" s="3">
        <v>5.97</v>
      </c>
      <c r="D1323" s="152">
        <v>1.4936</v>
      </c>
      <c r="E1323" s="100">
        <v>1.0249999999999999</v>
      </c>
      <c r="F1323" s="127">
        <v>2.4</v>
      </c>
      <c r="G1323" s="74">
        <v>0.8</v>
      </c>
      <c r="H1323" s="227" t="s">
        <v>258</v>
      </c>
      <c r="I1323" s="228" t="s">
        <v>262</v>
      </c>
    </row>
    <row r="1324" spans="1:9" ht="13">
      <c r="A1324" s="229" t="s">
        <v>1910</v>
      </c>
      <c r="B1324" s="230" t="s">
        <v>1907</v>
      </c>
      <c r="C1324" s="231">
        <v>9.82</v>
      </c>
      <c r="D1324" s="232">
        <v>3.0954000000000002</v>
      </c>
      <c r="E1324" s="233">
        <v>1.0249999999999999</v>
      </c>
      <c r="F1324" s="234">
        <v>2.4</v>
      </c>
      <c r="G1324" s="235">
        <v>0.8</v>
      </c>
      <c r="H1324" s="236" t="s">
        <v>258</v>
      </c>
      <c r="I1324" s="237" t="s">
        <v>262</v>
      </c>
    </row>
    <row r="1325" spans="1:9" ht="13">
      <c r="A1325" s="164" t="s">
        <v>1911</v>
      </c>
      <c r="B1325" s="2" t="s">
        <v>1912</v>
      </c>
      <c r="C1325" s="3">
        <v>3.17</v>
      </c>
      <c r="D1325" s="152">
        <v>1.3635999999999999</v>
      </c>
      <c r="E1325" s="100">
        <v>1.0249999999999999</v>
      </c>
      <c r="F1325" s="127">
        <v>1.25</v>
      </c>
      <c r="G1325" s="74">
        <v>0.8</v>
      </c>
      <c r="H1325" s="225" t="s">
        <v>258</v>
      </c>
      <c r="I1325" s="226" t="s">
        <v>259</v>
      </c>
    </row>
    <row r="1326" spans="1:9" ht="13">
      <c r="A1326" s="164" t="s">
        <v>1913</v>
      </c>
      <c r="B1326" s="2" t="s">
        <v>1912</v>
      </c>
      <c r="C1326" s="3">
        <v>6.04</v>
      </c>
      <c r="D1326" s="152">
        <v>1.9664999999999999</v>
      </c>
      <c r="E1326" s="100">
        <v>1.0249999999999999</v>
      </c>
      <c r="F1326" s="127">
        <v>1.25</v>
      </c>
      <c r="G1326" s="74">
        <v>0.8</v>
      </c>
      <c r="H1326" s="227" t="s">
        <v>258</v>
      </c>
      <c r="I1326" s="228" t="s">
        <v>259</v>
      </c>
    </row>
    <row r="1327" spans="1:9" ht="13">
      <c r="A1327" s="164" t="s">
        <v>1914</v>
      </c>
      <c r="B1327" s="2" t="s">
        <v>1912</v>
      </c>
      <c r="C1327" s="3">
        <v>11.2</v>
      </c>
      <c r="D1327" s="152">
        <v>2.9481000000000002</v>
      </c>
      <c r="E1327" s="100">
        <v>1.0249999999999999</v>
      </c>
      <c r="F1327" s="127">
        <v>2.4</v>
      </c>
      <c r="G1327" s="74">
        <v>0.8</v>
      </c>
      <c r="H1327" s="227" t="s">
        <v>258</v>
      </c>
      <c r="I1327" s="228" t="s">
        <v>262</v>
      </c>
    </row>
    <row r="1328" spans="1:9" ht="13">
      <c r="A1328" s="229" t="s">
        <v>1915</v>
      </c>
      <c r="B1328" s="230" t="s">
        <v>1912</v>
      </c>
      <c r="C1328" s="231">
        <v>19.77</v>
      </c>
      <c r="D1328" s="232">
        <v>5.657</v>
      </c>
      <c r="E1328" s="233">
        <v>1.0249999999999999</v>
      </c>
      <c r="F1328" s="234">
        <v>2.4</v>
      </c>
      <c r="G1328" s="235">
        <v>0.8</v>
      </c>
      <c r="H1328" s="236" t="s">
        <v>258</v>
      </c>
      <c r="I1328" s="237" t="s">
        <v>262</v>
      </c>
    </row>
    <row r="1329" spans="1:10" ht="13">
      <c r="A1329" s="164" t="s">
        <v>1916</v>
      </c>
      <c r="B1329" s="2" t="s">
        <v>1917</v>
      </c>
      <c r="C1329" s="3">
        <v>2.99</v>
      </c>
      <c r="D1329" s="152">
        <v>0.98799999999999999</v>
      </c>
      <c r="E1329" s="100">
        <v>1.0249999999999999</v>
      </c>
      <c r="F1329" s="127">
        <v>1.25</v>
      </c>
      <c r="G1329" s="74">
        <v>0.8</v>
      </c>
      <c r="H1329" s="225" t="s">
        <v>258</v>
      </c>
      <c r="I1329" s="226" t="s">
        <v>259</v>
      </c>
    </row>
    <row r="1330" spans="1:10" ht="13">
      <c r="A1330" s="164" t="s">
        <v>1918</v>
      </c>
      <c r="B1330" s="2" t="s">
        <v>1917</v>
      </c>
      <c r="C1330" s="3">
        <v>5.53</v>
      </c>
      <c r="D1330" s="152">
        <v>1.4351</v>
      </c>
      <c r="E1330" s="100">
        <v>1.0249999999999999</v>
      </c>
      <c r="F1330" s="127">
        <v>1.25</v>
      </c>
      <c r="G1330" s="74">
        <v>0.8</v>
      </c>
      <c r="H1330" s="227" t="s">
        <v>258</v>
      </c>
      <c r="I1330" s="228" t="s">
        <v>259</v>
      </c>
    </row>
    <row r="1331" spans="1:10" ht="13">
      <c r="A1331" s="164" t="s">
        <v>1919</v>
      </c>
      <c r="B1331" s="2" t="s">
        <v>1917</v>
      </c>
      <c r="C1331" s="3">
        <v>9.58</v>
      </c>
      <c r="D1331" s="152">
        <v>2.2410000000000001</v>
      </c>
      <c r="E1331" s="100">
        <v>1.0249999999999999</v>
      </c>
      <c r="F1331" s="127">
        <v>2.4</v>
      </c>
      <c r="G1331" s="74">
        <v>0.8</v>
      </c>
      <c r="H1331" s="227" t="s">
        <v>258</v>
      </c>
      <c r="I1331" s="228" t="s">
        <v>262</v>
      </c>
    </row>
    <row r="1332" spans="1:10" ht="13">
      <c r="A1332" s="229" t="s">
        <v>1920</v>
      </c>
      <c r="B1332" s="230" t="s">
        <v>1917</v>
      </c>
      <c r="C1332" s="231">
        <v>16.899999999999999</v>
      </c>
      <c r="D1332" s="232">
        <v>4.2439</v>
      </c>
      <c r="E1332" s="233">
        <v>1.0249999999999999</v>
      </c>
      <c r="F1332" s="234">
        <v>2.4</v>
      </c>
      <c r="G1332" s="235">
        <v>0.8</v>
      </c>
      <c r="H1332" s="236" t="s">
        <v>258</v>
      </c>
      <c r="I1332" s="237" t="s">
        <v>262</v>
      </c>
    </row>
    <row r="1333" spans="1:10" ht="13">
      <c r="A1333" s="164" t="s">
        <v>1921</v>
      </c>
      <c r="B1333" s="2" t="s">
        <v>1922</v>
      </c>
      <c r="C1333" s="3">
        <v>3.16</v>
      </c>
      <c r="D1333" s="152">
        <v>0.86299999999999999</v>
      </c>
      <c r="E1333" s="100">
        <v>1.0249999999999999</v>
      </c>
      <c r="F1333" s="127">
        <v>1.25</v>
      </c>
      <c r="G1333" s="74">
        <v>0.8</v>
      </c>
      <c r="H1333" s="225" t="s">
        <v>258</v>
      </c>
      <c r="I1333" s="226" t="s">
        <v>259</v>
      </c>
    </row>
    <row r="1334" spans="1:10" ht="13">
      <c r="A1334" s="164" t="s">
        <v>1923</v>
      </c>
      <c r="B1334" s="2" t="s">
        <v>1922</v>
      </c>
      <c r="C1334" s="3">
        <v>5.33</v>
      </c>
      <c r="D1334" s="152">
        <v>1.2092000000000001</v>
      </c>
      <c r="E1334" s="100">
        <v>1.0249999999999999</v>
      </c>
      <c r="F1334" s="127">
        <v>1.25</v>
      </c>
      <c r="G1334" s="74">
        <v>0.8</v>
      </c>
      <c r="H1334" s="227" t="s">
        <v>258</v>
      </c>
      <c r="I1334" s="228" t="s">
        <v>259</v>
      </c>
    </row>
    <row r="1335" spans="1:10" ht="13">
      <c r="A1335" s="164" t="s">
        <v>1924</v>
      </c>
      <c r="B1335" s="2" t="s">
        <v>1922</v>
      </c>
      <c r="C1335" s="3">
        <v>9.32</v>
      </c>
      <c r="D1335" s="152">
        <v>1.9802999999999999</v>
      </c>
      <c r="E1335" s="100">
        <v>1.0249999999999999</v>
      </c>
      <c r="F1335" s="127">
        <v>2.4</v>
      </c>
      <c r="G1335" s="74">
        <v>0.8</v>
      </c>
      <c r="H1335" s="227" t="s">
        <v>258</v>
      </c>
      <c r="I1335" s="228" t="s">
        <v>262</v>
      </c>
    </row>
    <row r="1336" spans="1:10" ht="13">
      <c r="A1336" s="229" t="s">
        <v>155</v>
      </c>
      <c r="B1336" s="230" t="s">
        <v>1922</v>
      </c>
      <c r="C1336" s="231">
        <v>16.2</v>
      </c>
      <c r="D1336" s="232">
        <v>3.9222999999999999</v>
      </c>
      <c r="E1336" s="233">
        <v>1.0249999999999999</v>
      </c>
      <c r="F1336" s="234">
        <v>2.4</v>
      </c>
      <c r="G1336" s="235">
        <v>0.8</v>
      </c>
      <c r="H1336" s="236" t="s">
        <v>258</v>
      </c>
      <c r="I1336" s="237" t="s">
        <v>262</v>
      </c>
      <c r="J1336" s="268"/>
    </row>
    <row r="1337" spans="1:10" ht="13">
      <c r="A1337" s="164" t="s">
        <v>1925</v>
      </c>
      <c r="B1337" s="251" t="s">
        <v>1926</v>
      </c>
      <c r="C1337" s="271">
        <v>0</v>
      </c>
      <c r="D1337" s="269">
        <v>0</v>
      </c>
      <c r="E1337" s="100">
        <v>0</v>
      </c>
      <c r="F1337" s="127">
        <v>0</v>
      </c>
      <c r="G1337" s="74">
        <v>0</v>
      </c>
      <c r="H1337" s="225" t="s">
        <v>1927</v>
      </c>
      <c r="I1337" s="226" t="s">
        <v>1927</v>
      </c>
      <c r="J1337" s="268"/>
    </row>
    <row r="1338" spans="1:10" ht="13">
      <c r="A1338" s="229" t="s">
        <v>1928</v>
      </c>
      <c r="B1338" s="230" t="s">
        <v>1927</v>
      </c>
      <c r="C1338" s="272">
        <v>0</v>
      </c>
      <c r="D1338" s="270">
        <v>0</v>
      </c>
      <c r="E1338" s="233">
        <v>0</v>
      </c>
      <c r="F1338" s="234">
        <v>0</v>
      </c>
      <c r="G1338" s="235">
        <v>0</v>
      </c>
      <c r="H1338" s="252" t="s">
        <v>1927</v>
      </c>
      <c r="I1338" s="253" t="s">
        <v>1927</v>
      </c>
      <c r="J1338" s="268"/>
    </row>
    <row r="1339" spans="1:10">
      <c r="D1339" s="273"/>
    </row>
  </sheetData>
  <mergeCells count="5">
    <mergeCell ref="A1:I1"/>
    <mergeCell ref="A2:I2"/>
    <mergeCell ref="A3:I3"/>
    <mergeCell ref="A4:I4"/>
    <mergeCell ref="A5:I5"/>
  </mergeCells>
  <pageMargins left="0.25" right="0.25" top="0.75" bottom="0.75" header="0.3" footer="0.3"/>
  <pageSetup scale="86"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2060"/>
    <pageSetUpPr fitToPage="1"/>
  </sheetPr>
  <dimension ref="A1:P84"/>
  <sheetViews>
    <sheetView tabSelected="1" zoomScale="90" zoomScaleNormal="90" zoomScalePageLayoutView="90" workbookViewId="0">
      <selection activeCell="A77" sqref="A77:XFD77"/>
    </sheetView>
  </sheetViews>
  <sheetFormatPr defaultColWidth="9.1796875" defaultRowHeight="13"/>
  <cols>
    <col min="1" max="2" width="9.1796875" style="80"/>
    <col min="3" max="3" width="38.453125" style="79" bestFit="1" customWidth="1"/>
    <col min="4" max="4" width="9.1796875" style="80" customWidth="1"/>
    <col min="5" max="5" width="12.7265625" style="79" customWidth="1"/>
    <col min="6" max="6" width="12.7265625" style="84" customWidth="1"/>
    <col min="7" max="7" width="12.7265625" style="78" customWidth="1"/>
    <col min="8" max="8" width="12.7265625" style="82" customWidth="1"/>
    <col min="9" max="9" width="12.7265625" style="85" customWidth="1"/>
    <col min="10" max="11" width="12.7265625" style="82" customWidth="1"/>
    <col min="12" max="12" width="12.7265625" style="86" customWidth="1"/>
    <col min="13" max="13" width="9.453125" style="165" customWidth="1"/>
    <col min="14" max="14" width="12.7265625" style="81" customWidth="1"/>
    <col min="15" max="16384" width="9.1796875" style="79"/>
  </cols>
  <sheetData>
    <row r="1" spans="1:16" ht="52">
      <c r="A1" s="254" t="s">
        <v>1929</v>
      </c>
      <c r="B1" s="255" t="s">
        <v>1930</v>
      </c>
      <c r="C1" s="256" t="s">
        <v>1931</v>
      </c>
      <c r="D1" s="255" t="s">
        <v>1932</v>
      </c>
      <c r="E1" s="257" t="s">
        <v>1933</v>
      </c>
      <c r="F1" s="258" t="s">
        <v>1934</v>
      </c>
      <c r="G1" s="259" t="s">
        <v>1935</v>
      </c>
      <c r="H1" s="260" t="s">
        <v>1936</v>
      </c>
      <c r="I1" s="261" t="s">
        <v>1937</v>
      </c>
      <c r="J1" s="260" t="s">
        <v>1938</v>
      </c>
      <c r="K1" s="260" t="s">
        <v>1939</v>
      </c>
      <c r="L1" s="262" t="s">
        <v>1940</v>
      </c>
      <c r="M1" s="263" t="s">
        <v>1941</v>
      </c>
      <c r="N1" s="264" t="s">
        <v>1942</v>
      </c>
    </row>
    <row r="2" spans="1:16">
      <c r="A2" s="140" t="s">
        <v>1943</v>
      </c>
      <c r="B2" s="80" t="s">
        <v>1944</v>
      </c>
      <c r="C2" s="79" t="s">
        <v>1945</v>
      </c>
      <c r="D2" s="80" t="s">
        <v>1946</v>
      </c>
      <c r="E2" s="79" t="s">
        <v>1947</v>
      </c>
      <c r="F2" s="141">
        <v>6103.18</v>
      </c>
      <c r="G2" s="78">
        <v>0.96799999999999997</v>
      </c>
      <c r="H2" s="82">
        <v>0.62</v>
      </c>
      <c r="I2" s="288">
        <v>5982.09</v>
      </c>
      <c r="J2" s="82">
        <v>1</v>
      </c>
      <c r="K2" s="82">
        <v>0.10100000000000001</v>
      </c>
      <c r="L2" s="142">
        <v>65000</v>
      </c>
      <c r="M2" s="289">
        <v>1.0249999999999999</v>
      </c>
      <c r="N2" s="143"/>
      <c r="P2" s="85"/>
    </row>
    <row r="3" spans="1:16">
      <c r="A3" s="140" t="s">
        <v>1948</v>
      </c>
      <c r="B3" s="80" t="s">
        <v>1944</v>
      </c>
      <c r="C3" s="79" t="s">
        <v>1949</v>
      </c>
      <c r="D3" s="80" t="s">
        <v>1946</v>
      </c>
      <c r="E3" s="79" t="s">
        <v>1947</v>
      </c>
      <c r="F3" s="141">
        <v>6103.18</v>
      </c>
      <c r="G3" s="78">
        <v>0.96799999999999997</v>
      </c>
      <c r="H3" s="82">
        <v>0.62</v>
      </c>
      <c r="I3" s="288">
        <v>5982.09</v>
      </c>
      <c r="J3" s="82">
        <v>1</v>
      </c>
      <c r="K3" s="82">
        <v>0.10100000000000001</v>
      </c>
      <c r="L3" s="142">
        <v>65000</v>
      </c>
      <c r="M3" s="289">
        <v>1.0249999999999999</v>
      </c>
      <c r="N3" s="143"/>
      <c r="P3" s="85"/>
    </row>
    <row r="4" spans="1:16">
      <c r="A4" s="274" t="s">
        <v>1950</v>
      </c>
      <c r="B4" s="167" t="s">
        <v>1951</v>
      </c>
      <c r="C4" s="79" t="s">
        <v>1952</v>
      </c>
      <c r="D4" s="167" t="s">
        <v>1946</v>
      </c>
      <c r="E4" s="79" t="s">
        <v>1947</v>
      </c>
      <c r="F4" s="141">
        <v>6103.18</v>
      </c>
      <c r="G4" s="78">
        <v>0.96799999999999997</v>
      </c>
      <c r="H4" s="82">
        <v>0.62</v>
      </c>
      <c r="I4" s="288">
        <v>5982.09</v>
      </c>
      <c r="J4" s="82">
        <v>1</v>
      </c>
      <c r="K4" s="82">
        <v>0.121</v>
      </c>
      <c r="L4" s="142">
        <v>65000</v>
      </c>
      <c r="M4" s="289">
        <v>1.0249999999999999</v>
      </c>
      <c r="N4" s="143"/>
      <c r="P4" s="85"/>
    </row>
    <row r="5" spans="1:16">
      <c r="A5" s="140" t="s">
        <v>1953</v>
      </c>
      <c r="B5" s="80" t="s">
        <v>1954</v>
      </c>
      <c r="C5" s="79" t="s">
        <v>1955</v>
      </c>
      <c r="D5" s="80" t="s">
        <v>1946</v>
      </c>
      <c r="E5" s="79" t="s">
        <v>1947</v>
      </c>
      <c r="F5" s="141">
        <v>6103.18</v>
      </c>
      <c r="G5" s="78">
        <v>0.96799999999999997</v>
      </c>
      <c r="H5" s="82">
        <v>0.62</v>
      </c>
      <c r="I5" s="288">
        <v>5982.09</v>
      </c>
      <c r="J5" s="82">
        <v>1</v>
      </c>
      <c r="K5" s="82">
        <v>0.11700000000000001</v>
      </c>
      <c r="L5" s="142">
        <v>65000</v>
      </c>
      <c r="M5" s="289">
        <v>1.0249999999999999</v>
      </c>
      <c r="N5" s="143"/>
      <c r="P5" s="85"/>
    </row>
    <row r="6" spans="1:16">
      <c r="A6" s="140" t="s">
        <v>1956</v>
      </c>
      <c r="B6" s="80" t="s">
        <v>1951</v>
      </c>
      <c r="C6" s="79" t="s">
        <v>1957</v>
      </c>
      <c r="D6" s="80" t="s">
        <v>1946</v>
      </c>
      <c r="E6" s="79" t="s">
        <v>1947</v>
      </c>
      <c r="F6" s="141">
        <v>6103.18</v>
      </c>
      <c r="G6" s="78">
        <v>0.96309999999999996</v>
      </c>
      <c r="H6" s="82">
        <v>0.62</v>
      </c>
      <c r="I6" s="288">
        <v>5963.55</v>
      </c>
      <c r="J6" s="82">
        <v>1</v>
      </c>
      <c r="K6" s="82">
        <v>0.121</v>
      </c>
      <c r="L6" s="142">
        <v>65000</v>
      </c>
      <c r="M6" s="289">
        <v>1.0249999999999999</v>
      </c>
      <c r="N6" s="143"/>
      <c r="P6" s="85"/>
    </row>
    <row r="7" spans="1:16">
      <c r="A7" s="140" t="s">
        <v>1958</v>
      </c>
      <c r="B7" s="80" t="s">
        <v>1944</v>
      </c>
      <c r="C7" s="79" t="s">
        <v>1959</v>
      </c>
      <c r="D7" s="80" t="s">
        <v>1946</v>
      </c>
      <c r="E7" s="79" t="s">
        <v>1947</v>
      </c>
      <c r="F7" s="141">
        <v>6103.18</v>
      </c>
      <c r="G7" s="78">
        <v>0.96799999999999997</v>
      </c>
      <c r="H7" s="82">
        <v>0.62</v>
      </c>
      <c r="I7" s="288">
        <v>5982.09</v>
      </c>
      <c r="J7" s="82">
        <v>1</v>
      </c>
      <c r="K7" s="82">
        <v>0.10100000000000001</v>
      </c>
      <c r="L7" s="142">
        <v>65000</v>
      </c>
      <c r="M7" s="289">
        <v>1.0249999999999999</v>
      </c>
      <c r="N7" s="143"/>
      <c r="P7" s="85"/>
    </row>
    <row r="8" spans="1:16">
      <c r="A8" s="140" t="s">
        <v>1960</v>
      </c>
      <c r="B8" s="80" t="s">
        <v>1961</v>
      </c>
      <c r="C8" s="79" t="s">
        <v>1962</v>
      </c>
      <c r="D8" s="80" t="s">
        <v>1946</v>
      </c>
      <c r="E8" s="79" t="s">
        <v>1947</v>
      </c>
      <c r="F8" s="141">
        <v>6103.18</v>
      </c>
      <c r="G8" s="78">
        <v>0.96309999999999996</v>
      </c>
      <c r="H8" s="82">
        <v>0.62</v>
      </c>
      <c r="I8" s="288">
        <v>5963.55</v>
      </c>
      <c r="J8" s="82">
        <v>1</v>
      </c>
      <c r="K8" s="82">
        <v>8.6000000000000007E-2</v>
      </c>
      <c r="L8" s="142">
        <v>65000</v>
      </c>
      <c r="M8" s="289">
        <v>1.0249999999999999</v>
      </c>
      <c r="N8" s="143"/>
      <c r="P8" s="85"/>
    </row>
    <row r="9" spans="1:16">
      <c r="A9" s="140" t="s">
        <v>1963</v>
      </c>
      <c r="B9" s="80" t="s">
        <v>1964</v>
      </c>
      <c r="C9" s="79" t="s">
        <v>1965</v>
      </c>
      <c r="D9" s="80" t="s">
        <v>1946</v>
      </c>
      <c r="E9" s="79" t="s">
        <v>1947</v>
      </c>
      <c r="F9" s="141">
        <v>6103.18</v>
      </c>
      <c r="G9" s="78">
        <v>0.96309999999999996</v>
      </c>
      <c r="H9" s="82">
        <v>0.62</v>
      </c>
      <c r="I9" s="288">
        <v>5963.55</v>
      </c>
      <c r="J9" s="82">
        <v>1</v>
      </c>
      <c r="K9" s="82">
        <v>0.28000000000000003</v>
      </c>
      <c r="L9" s="142">
        <v>65000</v>
      </c>
      <c r="M9" s="289">
        <v>1.0249999999999999</v>
      </c>
      <c r="N9" s="143"/>
      <c r="P9" s="85"/>
    </row>
    <row r="10" spans="1:16">
      <c r="A10" s="140" t="s">
        <v>1966</v>
      </c>
      <c r="B10" s="80" t="s">
        <v>1967</v>
      </c>
      <c r="C10" s="79" t="s">
        <v>1968</v>
      </c>
      <c r="D10" s="80" t="s">
        <v>1946</v>
      </c>
      <c r="E10" s="79" t="s">
        <v>1969</v>
      </c>
      <c r="F10" s="141">
        <v>4253.75</v>
      </c>
      <c r="G10" s="78">
        <v>0.96309999999999996</v>
      </c>
      <c r="H10" s="82">
        <v>0.62</v>
      </c>
      <c r="I10" s="288">
        <v>4156.43</v>
      </c>
      <c r="J10" s="82">
        <v>1</v>
      </c>
      <c r="K10" s="82">
        <v>0.16300000000000001</v>
      </c>
      <c r="L10" s="142">
        <v>65000</v>
      </c>
      <c r="M10" s="289">
        <v>1</v>
      </c>
      <c r="N10" s="143"/>
      <c r="P10" s="85"/>
    </row>
    <row r="11" spans="1:16">
      <c r="A11" s="140" t="s">
        <v>1970</v>
      </c>
      <c r="B11" s="80" t="s">
        <v>1971</v>
      </c>
      <c r="C11" s="79" t="s">
        <v>1972</v>
      </c>
      <c r="D11" s="80" t="s">
        <v>1946</v>
      </c>
      <c r="E11" s="79" t="s">
        <v>1969</v>
      </c>
      <c r="F11" s="141">
        <v>4253.75</v>
      </c>
      <c r="G11" s="78">
        <v>0.96309999999999996</v>
      </c>
      <c r="H11" s="82">
        <v>0.62</v>
      </c>
      <c r="I11" s="288">
        <v>4156.43</v>
      </c>
      <c r="J11" s="82">
        <v>1</v>
      </c>
      <c r="K11" s="82">
        <v>0.26700000000000002</v>
      </c>
      <c r="L11" s="142">
        <v>65000</v>
      </c>
      <c r="M11" s="289">
        <v>1</v>
      </c>
      <c r="N11" s="143"/>
      <c r="P11" s="85"/>
    </row>
    <row r="12" spans="1:16">
      <c r="A12" s="140" t="s">
        <v>1973</v>
      </c>
      <c r="B12" s="80" t="s">
        <v>1974</v>
      </c>
      <c r="C12" s="79" t="s">
        <v>1975</v>
      </c>
      <c r="D12" s="80" t="s">
        <v>1946</v>
      </c>
      <c r="E12" s="79" t="s">
        <v>1947</v>
      </c>
      <c r="F12" s="141">
        <v>6103.18</v>
      </c>
      <c r="G12" s="78">
        <v>0.96799999999999997</v>
      </c>
      <c r="H12" s="82">
        <v>0.62</v>
      </c>
      <c r="I12" s="288">
        <v>5982.09</v>
      </c>
      <c r="J12" s="82">
        <v>1</v>
      </c>
      <c r="K12" s="82">
        <v>0.20699999999999999</v>
      </c>
      <c r="L12" s="142">
        <v>65000</v>
      </c>
      <c r="M12" s="289">
        <v>1.0249999999999999</v>
      </c>
      <c r="N12" s="143"/>
      <c r="P12" s="85"/>
    </row>
    <row r="13" spans="1:16">
      <c r="A13" s="140" t="s">
        <v>1976</v>
      </c>
      <c r="B13" s="80" t="s">
        <v>1977</v>
      </c>
      <c r="C13" s="79" t="s">
        <v>1978</v>
      </c>
      <c r="D13" s="80" t="s">
        <v>1946</v>
      </c>
      <c r="E13" s="79" t="s">
        <v>1947</v>
      </c>
      <c r="F13" s="141">
        <v>6103.18</v>
      </c>
      <c r="G13" s="78">
        <v>0.96799999999999997</v>
      </c>
      <c r="H13" s="82">
        <v>0.62</v>
      </c>
      <c r="I13" s="288">
        <v>5982.09</v>
      </c>
      <c r="J13" s="82">
        <v>1</v>
      </c>
      <c r="K13" s="82">
        <v>0.2</v>
      </c>
      <c r="L13" s="142">
        <v>65000</v>
      </c>
      <c r="M13" s="289">
        <v>1.0249999999999999</v>
      </c>
      <c r="N13" s="143"/>
      <c r="P13" s="85"/>
    </row>
    <row r="14" spans="1:16">
      <c r="A14" s="140" t="s">
        <v>1979</v>
      </c>
      <c r="B14" s="80" t="s">
        <v>1980</v>
      </c>
      <c r="C14" s="79" t="s">
        <v>1981</v>
      </c>
      <c r="D14" s="80" t="s">
        <v>1946</v>
      </c>
      <c r="E14" s="79" t="s">
        <v>1982</v>
      </c>
      <c r="F14" s="141">
        <v>6103.18</v>
      </c>
      <c r="G14" s="78">
        <v>0.96799999999999997</v>
      </c>
      <c r="H14" s="82">
        <v>0.62</v>
      </c>
      <c r="I14" s="288">
        <v>5982.09</v>
      </c>
      <c r="J14" s="82">
        <v>1</v>
      </c>
      <c r="K14" s="82">
        <v>0.25700000000000001</v>
      </c>
      <c r="L14" s="142">
        <v>65000</v>
      </c>
      <c r="M14" s="289">
        <v>1.0249999999999999</v>
      </c>
      <c r="N14" s="143"/>
      <c r="P14" s="85"/>
    </row>
    <row r="15" spans="1:16">
      <c r="A15" s="140" t="s">
        <v>1983</v>
      </c>
      <c r="B15" s="80" t="s">
        <v>1984</v>
      </c>
      <c r="C15" s="79" t="s">
        <v>1985</v>
      </c>
      <c r="D15" s="80" t="s">
        <v>1946</v>
      </c>
      <c r="E15" s="79" t="s">
        <v>1947</v>
      </c>
      <c r="F15" s="141">
        <v>6103.18</v>
      </c>
      <c r="G15" s="78">
        <v>0.96799999999999997</v>
      </c>
      <c r="H15" s="82">
        <v>0.62</v>
      </c>
      <c r="I15" s="288">
        <v>5982.09</v>
      </c>
      <c r="J15" s="82">
        <v>1</v>
      </c>
      <c r="K15" s="82">
        <v>0.21100000000000002</v>
      </c>
      <c r="L15" s="142">
        <v>65000</v>
      </c>
      <c r="M15" s="289">
        <v>1.0249999999999999</v>
      </c>
      <c r="N15" s="143"/>
      <c r="P15" s="85"/>
    </row>
    <row r="16" spans="1:16">
      <c r="A16" s="140" t="s">
        <v>1986</v>
      </c>
      <c r="B16" s="80" t="s">
        <v>1987</v>
      </c>
      <c r="C16" s="79" t="s">
        <v>1988</v>
      </c>
      <c r="D16" s="80" t="s">
        <v>1946</v>
      </c>
      <c r="E16" s="79" t="s">
        <v>1947</v>
      </c>
      <c r="F16" s="141">
        <v>6103.18</v>
      </c>
      <c r="G16" s="78">
        <v>0.96309999999999996</v>
      </c>
      <c r="H16" s="82">
        <v>0.62</v>
      </c>
      <c r="I16" s="288">
        <v>5963.55</v>
      </c>
      <c r="J16" s="82">
        <v>1</v>
      </c>
      <c r="K16" s="82">
        <v>0.21000000000000002</v>
      </c>
      <c r="L16" s="142">
        <v>65000</v>
      </c>
      <c r="M16" s="289">
        <v>1.0249999999999999</v>
      </c>
      <c r="N16" s="143"/>
      <c r="P16" s="85"/>
    </row>
    <row r="17" spans="1:16">
      <c r="A17" s="140" t="s">
        <v>1989</v>
      </c>
      <c r="B17" s="80" t="s">
        <v>1990</v>
      </c>
      <c r="C17" s="79" t="s">
        <v>1991</v>
      </c>
      <c r="D17" s="80" t="s">
        <v>1946</v>
      </c>
      <c r="E17" s="79" t="s">
        <v>1947</v>
      </c>
      <c r="F17" s="141">
        <v>6103.18</v>
      </c>
      <c r="G17" s="78">
        <v>0.96309999999999996</v>
      </c>
      <c r="H17" s="82">
        <v>0.62</v>
      </c>
      <c r="I17" s="288">
        <v>5963.55</v>
      </c>
      <c r="J17" s="82">
        <v>1</v>
      </c>
      <c r="K17" s="82">
        <v>0.215</v>
      </c>
      <c r="L17" s="142">
        <v>65000</v>
      </c>
      <c r="M17" s="289">
        <v>1.0249999999999999</v>
      </c>
      <c r="N17" s="143"/>
      <c r="P17" s="85"/>
    </row>
    <row r="18" spans="1:16">
      <c r="A18" s="140" t="s">
        <v>1992</v>
      </c>
      <c r="B18" s="80" t="s">
        <v>1993</v>
      </c>
      <c r="C18" s="79" t="s">
        <v>1994</v>
      </c>
      <c r="D18" s="80" t="s">
        <v>1946</v>
      </c>
      <c r="E18" s="79" t="s">
        <v>1947</v>
      </c>
      <c r="F18" s="141">
        <v>6103.18</v>
      </c>
      <c r="G18" s="78">
        <v>0.96799999999999997</v>
      </c>
      <c r="H18" s="82">
        <v>0.62</v>
      </c>
      <c r="I18" s="288">
        <v>5982.09</v>
      </c>
      <c r="J18" s="82">
        <v>1</v>
      </c>
      <c r="K18" s="82">
        <v>0.24100000000000002</v>
      </c>
      <c r="L18" s="142">
        <v>65000</v>
      </c>
      <c r="M18" s="289">
        <v>1.0249999999999999</v>
      </c>
      <c r="N18" s="143"/>
      <c r="P18" s="85"/>
    </row>
    <row r="19" spans="1:16">
      <c r="A19" s="140" t="s">
        <v>1995</v>
      </c>
      <c r="B19" s="80" t="s">
        <v>1996</v>
      </c>
      <c r="C19" s="79" t="s">
        <v>1997</v>
      </c>
      <c r="D19" s="80" t="s">
        <v>1946</v>
      </c>
      <c r="E19" s="79" t="s">
        <v>2179</v>
      </c>
      <c r="F19" s="141">
        <v>7155.98</v>
      </c>
      <c r="G19" s="78">
        <v>0.96309999999999996</v>
      </c>
      <c r="H19" s="82">
        <v>0.62</v>
      </c>
      <c r="I19" s="288">
        <v>6992.27</v>
      </c>
      <c r="J19" s="82">
        <v>1</v>
      </c>
      <c r="K19" s="82">
        <v>0.223</v>
      </c>
      <c r="L19" s="142">
        <v>65000</v>
      </c>
      <c r="M19" s="289">
        <v>1.0249999999999999</v>
      </c>
      <c r="N19" s="143"/>
      <c r="P19" s="85"/>
    </row>
    <row r="20" spans="1:16">
      <c r="A20" s="140" t="s">
        <v>1998</v>
      </c>
      <c r="B20" s="80" t="s">
        <v>1999</v>
      </c>
      <c r="C20" s="79" t="s">
        <v>2000</v>
      </c>
      <c r="D20" s="80" t="s">
        <v>1946</v>
      </c>
      <c r="E20" s="79" t="s">
        <v>1969</v>
      </c>
      <c r="F20" s="141">
        <v>4253.75</v>
      </c>
      <c r="G20" s="78">
        <v>0.96309999999999996</v>
      </c>
      <c r="H20" s="82">
        <v>0.62</v>
      </c>
      <c r="I20" s="288">
        <v>4156.43</v>
      </c>
      <c r="J20" s="82">
        <v>1</v>
      </c>
      <c r="K20" s="82">
        <v>0.17799999999999999</v>
      </c>
      <c r="L20" s="142">
        <v>65000</v>
      </c>
      <c r="M20" s="289">
        <v>1.02</v>
      </c>
      <c r="N20" s="143"/>
      <c r="P20" s="85"/>
    </row>
    <row r="21" spans="1:16">
      <c r="A21" s="140" t="s">
        <v>2001</v>
      </c>
      <c r="B21" s="80" t="s">
        <v>2002</v>
      </c>
      <c r="C21" s="79" t="s">
        <v>2003</v>
      </c>
      <c r="D21" s="80" t="s">
        <v>1946</v>
      </c>
      <c r="E21" s="79" t="s">
        <v>2179</v>
      </c>
      <c r="F21" s="141">
        <v>7155.98</v>
      </c>
      <c r="G21" s="78">
        <v>0.96309999999999996</v>
      </c>
      <c r="H21" s="82">
        <v>0.62</v>
      </c>
      <c r="I21" s="288">
        <v>6992.27</v>
      </c>
      <c r="J21" s="82">
        <v>1</v>
      </c>
      <c r="K21" s="82">
        <v>0.218</v>
      </c>
      <c r="L21" s="142">
        <v>65000</v>
      </c>
      <c r="M21" s="289">
        <v>1.0249999999999999</v>
      </c>
      <c r="N21" s="143"/>
      <c r="P21" s="85"/>
    </row>
    <row r="22" spans="1:16">
      <c r="A22" s="140" t="s">
        <v>2004</v>
      </c>
      <c r="B22" s="80" t="s">
        <v>2005</v>
      </c>
      <c r="C22" s="79" t="s">
        <v>2006</v>
      </c>
      <c r="D22" s="80" t="s">
        <v>1946</v>
      </c>
      <c r="E22" s="79" t="s">
        <v>1947</v>
      </c>
      <c r="F22" s="141">
        <v>6103.18</v>
      </c>
      <c r="G22" s="78">
        <v>0.97470000000000001</v>
      </c>
      <c r="H22" s="82">
        <v>0.62</v>
      </c>
      <c r="I22" s="288">
        <v>6007.45</v>
      </c>
      <c r="J22" s="82">
        <v>1</v>
      </c>
      <c r="K22" s="82">
        <v>0.26700000000000002</v>
      </c>
      <c r="L22" s="142">
        <v>65000</v>
      </c>
      <c r="M22" s="289">
        <v>1.0249999999999999</v>
      </c>
      <c r="N22" s="143"/>
      <c r="P22" s="85"/>
    </row>
    <row r="23" spans="1:16">
      <c r="A23" s="140" t="s">
        <v>2007</v>
      </c>
      <c r="B23" s="80" t="s">
        <v>2008</v>
      </c>
      <c r="C23" s="79" t="s">
        <v>2009</v>
      </c>
      <c r="D23" s="80" t="s">
        <v>1946</v>
      </c>
      <c r="E23" s="79" t="s">
        <v>2180</v>
      </c>
      <c r="F23" s="141">
        <v>7155.98</v>
      </c>
      <c r="G23" s="78">
        <v>0.96799999999999997</v>
      </c>
      <c r="H23" s="82">
        <v>0.62</v>
      </c>
      <c r="I23" s="288">
        <v>7014</v>
      </c>
      <c r="J23" s="82">
        <v>1</v>
      </c>
      <c r="K23" s="82">
        <v>0.23800000000000002</v>
      </c>
      <c r="L23" s="142">
        <v>5000</v>
      </c>
      <c r="M23" s="289">
        <v>1.1000000000000001</v>
      </c>
      <c r="N23" s="143"/>
      <c r="P23" s="85"/>
    </row>
    <row r="24" spans="1:16">
      <c r="A24" s="140" t="s">
        <v>2010</v>
      </c>
      <c r="B24" s="80" t="s">
        <v>2011</v>
      </c>
      <c r="C24" s="79" t="s">
        <v>2012</v>
      </c>
      <c r="D24" s="80" t="s">
        <v>1946</v>
      </c>
      <c r="E24" s="79" t="s">
        <v>1947</v>
      </c>
      <c r="F24" s="141">
        <v>6103.18</v>
      </c>
      <c r="G24" s="78">
        <v>0.96309999999999996</v>
      </c>
      <c r="H24" s="82">
        <v>0.62</v>
      </c>
      <c r="I24" s="288">
        <v>5963.55</v>
      </c>
      <c r="J24" s="82">
        <v>1</v>
      </c>
      <c r="K24" s="82">
        <v>0.23699999999999999</v>
      </c>
      <c r="L24" s="142">
        <v>65000</v>
      </c>
      <c r="M24" s="289">
        <v>1.0249999999999999</v>
      </c>
      <c r="N24" s="143"/>
      <c r="P24" s="85"/>
    </row>
    <row r="25" spans="1:16">
      <c r="A25" s="140" t="s">
        <v>2013</v>
      </c>
      <c r="B25" s="80" t="s">
        <v>2014</v>
      </c>
      <c r="C25" s="79" t="s">
        <v>2015</v>
      </c>
      <c r="D25" s="80" t="s">
        <v>1946</v>
      </c>
      <c r="E25" s="79" t="s">
        <v>1947</v>
      </c>
      <c r="F25" s="141">
        <v>6103.18</v>
      </c>
      <c r="G25" s="78">
        <v>0.96309999999999996</v>
      </c>
      <c r="H25" s="82">
        <v>0.62</v>
      </c>
      <c r="I25" s="288">
        <v>5963.55</v>
      </c>
      <c r="J25" s="82">
        <v>1</v>
      </c>
      <c r="K25" s="82">
        <v>0.24399999999999999</v>
      </c>
      <c r="L25" s="142">
        <v>65000</v>
      </c>
      <c r="M25" s="289">
        <v>1.0249999999999999</v>
      </c>
      <c r="N25" s="143"/>
      <c r="P25" s="85"/>
    </row>
    <row r="26" spans="1:16">
      <c r="A26" s="140" t="s">
        <v>2016</v>
      </c>
      <c r="B26" s="80" t="s">
        <v>2017</v>
      </c>
      <c r="C26" s="79" t="s">
        <v>2018</v>
      </c>
      <c r="D26" s="80" t="s">
        <v>1946</v>
      </c>
      <c r="E26" s="79" t="s">
        <v>1947</v>
      </c>
      <c r="F26" s="141">
        <v>6103.18</v>
      </c>
      <c r="G26" s="78">
        <v>0.95020000000000004</v>
      </c>
      <c r="H26" s="82">
        <v>0.62</v>
      </c>
      <c r="I26" s="288">
        <v>5914.74</v>
      </c>
      <c r="J26" s="82">
        <v>1</v>
      </c>
      <c r="K26" s="82">
        <v>0.25900000000000001</v>
      </c>
      <c r="L26" s="142">
        <v>65000</v>
      </c>
      <c r="M26" s="289">
        <v>1.0249999999999999</v>
      </c>
      <c r="N26" s="143"/>
      <c r="P26" s="85"/>
    </row>
    <row r="27" spans="1:16">
      <c r="A27" s="140" t="s">
        <v>2019</v>
      </c>
      <c r="B27" s="80" t="s">
        <v>2020</v>
      </c>
      <c r="C27" s="79" t="s">
        <v>2021</v>
      </c>
      <c r="D27" s="80" t="s">
        <v>1946</v>
      </c>
      <c r="E27" s="79" t="s">
        <v>1947</v>
      </c>
      <c r="F27" s="141">
        <v>6103.18</v>
      </c>
      <c r="G27" s="78">
        <v>0.95020000000000004</v>
      </c>
      <c r="H27" s="82">
        <v>0.62</v>
      </c>
      <c r="I27" s="288">
        <v>5914.74</v>
      </c>
      <c r="J27" s="82">
        <v>1</v>
      </c>
      <c r="K27" s="82">
        <v>0.22399999999999998</v>
      </c>
      <c r="L27" s="142">
        <v>65000</v>
      </c>
      <c r="M27" s="289">
        <v>1.0249999999999999</v>
      </c>
      <c r="N27" s="143"/>
      <c r="P27" s="85"/>
    </row>
    <row r="28" spans="1:16">
      <c r="A28" s="140" t="s">
        <v>2022</v>
      </c>
      <c r="B28" s="80" t="s">
        <v>2023</v>
      </c>
      <c r="C28" s="79" t="s">
        <v>2024</v>
      </c>
      <c r="D28" s="80" t="s">
        <v>1946</v>
      </c>
      <c r="E28" s="79" t="s">
        <v>2180</v>
      </c>
      <c r="F28" s="141">
        <v>7155.98</v>
      </c>
      <c r="G28" s="78">
        <v>0.96799999999999997</v>
      </c>
      <c r="H28" s="82">
        <v>0.62</v>
      </c>
      <c r="I28" s="288">
        <v>7014</v>
      </c>
      <c r="J28" s="82">
        <v>1</v>
      </c>
      <c r="K28" s="82">
        <v>0.23800000000000002</v>
      </c>
      <c r="L28" s="142">
        <v>5000</v>
      </c>
      <c r="M28" s="289">
        <v>1.1000000000000001</v>
      </c>
      <c r="N28" s="143"/>
      <c r="P28" s="85"/>
    </row>
    <row r="29" spans="1:16">
      <c r="A29" s="140" t="s">
        <v>2025</v>
      </c>
      <c r="B29" s="80" t="s">
        <v>2026</v>
      </c>
      <c r="C29" s="79" t="s">
        <v>2027</v>
      </c>
      <c r="D29" s="80" t="s">
        <v>1946</v>
      </c>
      <c r="E29" s="79" t="s">
        <v>1969</v>
      </c>
      <c r="F29" s="141">
        <v>4253.75</v>
      </c>
      <c r="G29" s="78">
        <v>0.96309999999999996</v>
      </c>
      <c r="H29" s="82">
        <v>0.62</v>
      </c>
      <c r="I29" s="288">
        <v>4156.43</v>
      </c>
      <c r="J29" s="82">
        <v>1</v>
      </c>
      <c r="K29" s="82">
        <v>0.313</v>
      </c>
      <c r="L29" s="142">
        <v>65000</v>
      </c>
      <c r="M29" s="289">
        <v>1</v>
      </c>
      <c r="N29" s="143"/>
      <c r="P29" s="85"/>
    </row>
    <row r="30" spans="1:16">
      <c r="A30" s="140" t="s">
        <v>2028</v>
      </c>
      <c r="B30" s="80" t="s">
        <v>2029</v>
      </c>
      <c r="C30" s="79" t="s">
        <v>2030</v>
      </c>
      <c r="D30" s="80" t="s">
        <v>1946</v>
      </c>
      <c r="E30" s="79" t="s">
        <v>2181</v>
      </c>
      <c r="F30" s="141">
        <v>7613.71</v>
      </c>
      <c r="G30" s="78">
        <v>0.97470000000000001</v>
      </c>
      <c r="H30" s="82">
        <v>0.62</v>
      </c>
      <c r="I30" s="288">
        <v>7494.29</v>
      </c>
      <c r="J30" s="82">
        <v>1</v>
      </c>
      <c r="K30" s="82">
        <v>0.19400000000000001</v>
      </c>
      <c r="L30" s="142">
        <v>65000</v>
      </c>
      <c r="M30" s="289">
        <v>1.0249999999999999</v>
      </c>
      <c r="N30" s="143"/>
      <c r="P30" s="85"/>
    </row>
    <row r="31" spans="1:16">
      <c r="A31" s="140" t="s">
        <v>2031</v>
      </c>
      <c r="B31" s="80" t="s">
        <v>2032</v>
      </c>
      <c r="C31" s="79" t="s">
        <v>2033</v>
      </c>
      <c r="D31" s="80" t="s">
        <v>1946</v>
      </c>
      <c r="E31" s="79" t="s">
        <v>1947</v>
      </c>
      <c r="F31" s="141">
        <v>6103.18</v>
      </c>
      <c r="G31" s="78">
        <v>0.97470000000000001</v>
      </c>
      <c r="H31" s="82">
        <v>0.62</v>
      </c>
      <c r="I31" s="288">
        <v>6007.45</v>
      </c>
      <c r="J31" s="82">
        <v>1</v>
      </c>
      <c r="K31" s="82">
        <v>9.0000000000000011E-2</v>
      </c>
      <c r="L31" s="142">
        <v>65000</v>
      </c>
      <c r="M31" s="289">
        <v>1.0249999999999999</v>
      </c>
      <c r="N31" s="143"/>
      <c r="P31" s="85"/>
    </row>
    <row r="32" spans="1:16">
      <c r="A32" s="140" t="s">
        <v>2034</v>
      </c>
      <c r="B32" s="80" t="s">
        <v>2035</v>
      </c>
      <c r="C32" s="79" t="s">
        <v>2036</v>
      </c>
      <c r="D32" s="80" t="s">
        <v>1946</v>
      </c>
      <c r="E32" s="79" t="s">
        <v>1947</v>
      </c>
      <c r="F32" s="141">
        <v>6103.18</v>
      </c>
      <c r="G32" s="78">
        <v>0.97470000000000001</v>
      </c>
      <c r="H32" s="82">
        <v>0.62</v>
      </c>
      <c r="I32" s="288">
        <v>6007.45</v>
      </c>
      <c r="J32" s="82">
        <v>1</v>
      </c>
      <c r="K32" s="82">
        <v>0.157</v>
      </c>
      <c r="L32" s="142">
        <v>65000</v>
      </c>
      <c r="M32" s="289">
        <v>1.0249999999999999</v>
      </c>
      <c r="N32" s="143"/>
      <c r="P32" s="85"/>
    </row>
    <row r="33" spans="1:16">
      <c r="A33" s="140" t="s">
        <v>2037</v>
      </c>
      <c r="B33" s="80" t="s">
        <v>2038</v>
      </c>
      <c r="C33" s="79" t="s">
        <v>2039</v>
      </c>
      <c r="D33" s="80" t="s">
        <v>1946</v>
      </c>
      <c r="E33" s="79" t="s">
        <v>2180</v>
      </c>
      <c r="F33" s="141">
        <v>7155.98</v>
      </c>
      <c r="G33" s="78">
        <v>0.96799999999999997</v>
      </c>
      <c r="H33" s="82">
        <v>0.62</v>
      </c>
      <c r="I33" s="288">
        <v>7014</v>
      </c>
      <c r="J33" s="82">
        <v>1</v>
      </c>
      <c r="K33" s="82">
        <v>0.23800000000000002</v>
      </c>
      <c r="L33" s="142">
        <v>5000</v>
      </c>
      <c r="M33" s="289">
        <v>1.1000000000000001</v>
      </c>
      <c r="N33" s="143"/>
      <c r="P33" s="85"/>
    </row>
    <row r="34" spans="1:16">
      <c r="A34" s="140" t="s">
        <v>2040</v>
      </c>
      <c r="B34" s="80" t="s">
        <v>2041</v>
      </c>
      <c r="C34" s="79" t="s">
        <v>2042</v>
      </c>
      <c r="D34" s="80" t="s">
        <v>1946</v>
      </c>
      <c r="E34" s="79" t="s">
        <v>2180</v>
      </c>
      <c r="F34" s="141">
        <v>7155.98</v>
      </c>
      <c r="G34" s="78">
        <v>0.96799999999999997</v>
      </c>
      <c r="H34" s="82">
        <v>0.62</v>
      </c>
      <c r="I34" s="288">
        <v>7014</v>
      </c>
      <c r="J34" s="82">
        <v>1</v>
      </c>
      <c r="K34" s="82">
        <v>0.23800000000000002</v>
      </c>
      <c r="L34" s="142">
        <v>5000</v>
      </c>
      <c r="M34" s="289">
        <v>1.1000000000000001</v>
      </c>
      <c r="N34" s="143"/>
      <c r="P34" s="85"/>
    </row>
    <row r="35" spans="1:16">
      <c r="A35" s="290" t="s">
        <v>2043</v>
      </c>
      <c r="B35" s="80" t="s">
        <v>2044</v>
      </c>
      <c r="C35" s="79" t="s">
        <v>2045</v>
      </c>
      <c r="D35" s="80" t="s">
        <v>1946</v>
      </c>
      <c r="E35" s="79" t="s">
        <v>1947</v>
      </c>
      <c r="F35" s="141">
        <v>6103.18</v>
      </c>
      <c r="G35" s="78">
        <v>0.96309999999999996</v>
      </c>
      <c r="H35" s="82">
        <v>0.62</v>
      </c>
      <c r="I35" s="288">
        <v>5963.55</v>
      </c>
      <c r="J35" s="82">
        <v>1</v>
      </c>
      <c r="K35" s="82">
        <v>0.16</v>
      </c>
      <c r="L35" s="142">
        <v>65000</v>
      </c>
      <c r="M35" s="289">
        <v>1.0249999999999999</v>
      </c>
      <c r="N35" s="143"/>
      <c r="P35" s="85"/>
    </row>
    <row r="36" spans="1:16">
      <c r="A36" s="140" t="s">
        <v>2046</v>
      </c>
      <c r="B36" s="80" t="s">
        <v>2047</v>
      </c>
      <c r="C36" s="79" t="s">
        <v>2048</v>
      </c>
      <c r="D36" s="80" t="s">
        <v>1946</v>
      </c>
      <c r="E36" s="79" t="s">
        <v>1947</v>
      </c>
      <c r="F36" s="141">
        <v>6103.18</v>
      </c>
      <c r="G36" s="78">
        <v>0.96309999999999996</v>
      </c>
      <c r="H36" s="82">
        <v>0.62</v>
      </c>
      <c r="I36" s="288">
        <v>5963.55</v>
      </c>
      <c r="J36" s="82">
        <v>1</v>
      </c>
      <c r="K36" s="82">
        <v>0.23499999999999999</v>
      </c>
      <c r="L36" s="142">
        <v>65000</v>
      </c>
      <c r="M36" s="289">
        <v>1.0249999999999999</v>
      </c>
      <c r="N36" s="143"/>
      <c r="P36" s="85"/>
    </row>
    <row r="37" spans="1:16">
      <c r="A37" s="140" t="s">
        <v>2177</v>
      </c>
      <c r="B37" s="80" t="s">
        <v>2188</v>
      </c>
      <c r="C37" s="79" t="s">
        <v>2176</v>
      </c>
      <c r="D37" s="80" t="s">
        <v>1946</v>
      </c>
      <c r="E37" s="79" t="s">
        <v>1969</v>
      </c>
      <c r="F37" s="141">
        <v>4253.75</v>
      </c>
      <c r="G37" s="78">
        <v>0.96309999999999996</v>
      </c>
      <c r="H37" s="82">
        <v>0.62</v>
      </c>
      <c r="I37" s="288">
        <v>4156.43</v>
      </c>
      <c r="J37" s="82">
        <v>1</v>
      </c>
      <c r="K37" s="82">
        <v>0.19400000000000001</v>
      </c>
      <c r="L37" s="142">
        <v>65000</v>
      </c>
      <c r="M37" s="289">
        <v>1</v>
      </c>
      <c r="N37" s="143"/>
      <c r="P37" s="85"/>
    </row>
    <row r="38" spans="1:16">
      <c r="A38" s="140" t="s">
        <v>2052</v>
      </c>
      <c r="B38" s="80" t="s">
        <v>2053</v>
      </c>
      <c r="C38" s="79" t="s">
        <v>2054</v>
      </c>
      <c r="D38" s="80" t="s">
        <v>1946</v>
      </c>
      <c r="E38" s="79" t="s">
        <v>1982</v>
      </c>
      <c r="F38" s="141">
        <v>6103.18</v>
      </c>
      <c r="G38" s="78">
        <v>1.0061</v>
      </c>
      <c r="H38" s="82">
        <v>0.68300000000000005</v>
      </c>
      <c r="I38" s="288">
        <v>6128.61</v>
      </c>
      <c r="J38" s="82">
        <v>1</v>
      </c>
      <c r="K38" s="82">
        <v>0.33200000000000002</v>
      </c>
      <c r="L38" s="142">
        <v>65000</v>
      </c>
      <c r="M38" s="289">
        <v>1.0249999999999999</v>
      </c>
      <c r="N38" s="143"/>
      <c r="P38" s="85"/>
    </row>
    <row r="39" spans="1:16">
      <c r="A39" s="140" t="s">
        <v>2055</v>
      </c>
      <c r="B39" s="80" t="s">
        <v>2056</v>
      </c>
      <c r="C39" s="79" t="s">
        <v>2057</v>
      </c>
      <c r="D39" s="80" t="s">
        <v>1946</v>
      </c>
      <c r="E39" s="79" t="s">
        <v>2181</v>
      </c>
      <c r="F39" s="141">
        <v>7155.98</v>
      </c>
      <c r="G39" s="78">
        <v>0.96309999999999996</v>
      </c>
      <c r="H39" s="82">
        <v>0.62</v>
      </c>
      <c r="I39" s="288">
        <v>6992.27</v>
      </c>
      <c r="J39" s="82">
        <v>1</v>
      </c>
      <c r="K39" s="82">
        <v>0.19199999999999998</v>
      </c>
      <c r="L39" s="142">
        <v>65000</v>
      </c>
      <c r="M39" s="289">
        <v>1.02</v>
      </c>
      <c r="N39" s="143"/>
      <c r="P39" s="85"/>
    </row>
    <row r="40" spans="1:16">
      <c r="A40" s="140" t="s">
        <v>2058</v>
      </c>
      <c r="B40" s="80" t="s">
        <v>2059</v>
      </c>
      <c r="C40" s="79" t="s">
        <v>2060</v>
      </c>
      <c r="D40" s="80" t="s">
        <v>1946</v>
      </c>
      <c r="E40" s="79" t="s">
        <v>1982</v>
      </c>
      <c r="F40" s="141">
        <v>6103.18</v>
      </c>
      <c r="G40" s="78">
        <v>1.1682999999999999</v>
      </c>
      <c r="H40" s="82">
        <v>0.68300000000000005</v>
      </c>
      <c r="I40" s="288">
        <v>6804.73</v>
      </c>
      <c r="J40" s="82">
        <v>1</v>
      </c>
      <c r="K40" s="82">
        <v>0.15200000000000002</v>
      </c>
      <c r="L40" s="142">
        <v>65000</v>
      </c>
      <c r="M40" s="289">
        <v>1.0249999999999999</v>
      </c>
      <c r="N40" s="143"/>
      <c r="P40" s="85"/>
    </row>
    <row r="41" spans="1:16">
      <c r="A41" s="140" t="s">
        <v>2061</v>
      </c>
      <c r="B41" s="80" t="s">
        <v>2062</v>
      </c>
      <c r="C41" s="79" t="s">
        <v>2063</v>
      </c>
      <c r="D41" s="80" t="s">
        <v>1946</v>
      </c>
      <c r="E41" s="79" t="s">
        <v>2180</v>
      </c>
      <c r="F41" s="141">
        <v>7155.98</v>
      </c>
      <c r="G41" s="78">
        <v>0.96799999999999997</v>
      </c>
      <c r="H41" s="82">
        <v>0.62</v>
      </c>
      <c r="I41" s="288">
        <v>7014</v>
      </c>
      <c r="J41" s="82">
        <v>1</v>
      </c>
      <c r="K41" s="82">
        <v>0.23800000000000002</v>
      </c>
      <c r="L41" s="142">
        <v>5000</v>
      </c>
      <c r="M41" s="289">
        <v>1.1000000000000001</v>
      </c>
      <c r="N41" s="143"/>
      <c r="P41" s="85"/>
    </row>
    <row r="42" spans="1:16">
      <c r="A42" s="140" t="s">
        <v>2064</v>
      </c>
      <c r="B42" s="80" t="s">
        <v>2065</v>
      </c>
      <c r="C42" s="79" t="s">
        <v>2183</v>
      </c>
      <c r="D42" s="80" t="s">
        <v>1946</v>
      </c>
      <c r="E42" s="79" t="s">
        <v>1947</v>
      </c>
      <c r="F42" s="141">
        <v>6103.18</v>
      </c>
      <c r="G42" s="78">
        <v>0.96309999999999996</v>
      </c>
      <c r="H42" s="82">
        <v>0.62</v>
      </c>
      <c r="I42" s="288">
        <v>5963.55</v>
      </c>
      <c r="J42" s="82">
        <v>1</v>
      </c>
      <c r="K42" s="82">
        <v>0.17899999999999999</v>
      </c>
      <c r="L42" s="142">
        <v>65000</v>
      </c>
      <c r="M42" s="289">
        <v>1.0249999999999999</v>
      </c>
      <c r="N42" s="143"/>
      <c r="P42" s="85"/>
    </row>
    <row r="43" spans="1:16">
      <c r="A43" s="140" t="s">
        <v>2066</v>
      </c>
      <c r="B43" s="80" t="s">
        <v>2067</v>
      </c>
      <c r="C43" s="79" t="s">
        <v>2068</v>
      </c>
      <c r="D43" s="80" t="s">
        <v>1946</v>
      </c>
      <c r="E43" s="79" t="s">
        <v>1947</v>
      </c>
      <c r="F43" s="141">
        <v>6103.18</v>
      </c>
      <c r="G43" s="78">
        <v>0.96309999999999996</v>
      </c>
      <c r="H43" s="82">
        <v>0.62</v>
      </c>
      <c r="I43" s="288">
        <v>5963.55</v>
      </c>
      <c r="J43" s="82">
        <v>1</v>
      </c>
      <c r="K43" s="82">
        <v>0.22599999999999998</v>
      </c>
      <c r="L43" s="142">
        <v>65000</v>
      </c>
      <c r="M43" s="289">
        <v>1.0249999999999999</v>
      </c>
      <c r="N43" s="143"/>
      <c r="P43" s="85"/>
    </row>
    <row r="44" spans="1:16">
      <c r="A44" s="140" t="s">
        <v>2069</v>
      </c>
      <c r="B44" s="80" t="s">
        <v>2070</v>
      </c>
      <c r="C44" s="79" t="s">
        <v>2071</v>
      </c>
      <c r="D44" s="80" t="s">
        <v>1946</v>
      </c>
      <c r="E44" s="79" t="s">
        <v>1947</v>
      </c>
      <c r="F44" s="141">
        <v>6103.18</v>
      </c>
      <c r="G44" s="78">
        <v>0.96309999999999996</v>
      </c>
      <c r="H44" s="82">
        <v>0.62</v>
      </c>
      <c r="I44" s="288">
        <v>5963.55</v>
      </c>
      <c r="J44" s="82">
        <v>1</v>
      </c>
      <c r="K44" s="82">
        <v>0.17200000000000001</v>
      </c>
      <c r="L44" s="142">
        <v>65000</v>
      </c>
      <c r="M44" s="289">
        <v>1.0249999999999999</v>
      </c>
      <c r="N44" s="143"/>
      <c r="P44" s="85"/>
    </row>
    <row r="45" spans="1:16">
      <c r="A45" s="140" t="s">
        <v>2072</v>
      </c>
      <c r="B45" s="80" t="s">
        <v>2073</v>
      </c>
      <c r="C45" s="79" t="s">
        <v>2074</v>
      </c>
      <c r="D45" s="80" t="s">
        <v>1946</v>
      </c>
      <c r="E45" s="79" t="s">
        <v>1982</v>
      </c>
      <c r="F45" s="141">
        <v>6103.18</v>
      </c>
      <c r="G45" s="78">
        <v>0.95020000000000004</v>
      </c>
      <c r="H45" s="82">
        <v>0.62</v>
      </c>
      <c r="I45" s="288">
        <v>5914.74</v>
      </c>
      <c r="J45" s="82">
        <v>1</v>
      </c>
      <c r="K45" s="82">
        <v>0.17799999999999999</v>
      </c>
      <c r="L45" s="142">
        <v>65000</v>
      </c>
      <c r="M45" s="289">
        <v>1.02</v>
      </c>
      <c r="N45" s="143"/>
      <c r="P45" s="85"/>
    </row>
    <row r="46" spans="1:16">
      <c r="A46" s="140" t="s">
        <v>2075</v>
      </c>
      <c r="B46" s="80" t="s">
        <v>2076</v>
      </c>
      <c r="C46" s="79" t="s">
        <v>2077</v>
      </c>
      <c r="D46" s="80" t="s">
        <v>1946</v>
      </c>
      <c r="E46" s="79" t="s">
        <v>2180</v>
      </c>
      <c r="F46" s="141">
        <v>7155.98</v>
      </c>
      <c r="G46" s="78">
        <v>0.96799999999999997</v>
      </c>
      <c r="H46" s="82">
        <v>0.62</v>
      </c>
      <c r="I46" s="288">
        <v>7014</v>
      </c>
      <c r="J46" s="82">
        <v>1</v>
      </c>
      <c r="K46" s="82">
        <v>0.23800000000000002</v>
      </c>
      <c r="L46" s="142">
        <v>5000</v>
      </c>
      <c r="M46" s="289">
        <v>1.1000000000000001</v>
      </c>
      <c r="N46" s="143"/>
      <c r="P46" s="85"/>
    </row>
    <row r="47" spans="1:16">
      <c r="A47" s="140" t="s">
        <v>2078</v>
      </c>
      <c r="B47" s="80" t="s">
        <v>2079</v>
      </c>
      <c r="C47" s="79" t="s">
        <v>2080</v>
      </c>
      <c r="D47" s="80" t="s">
        <v>1946</v>
      </c>
      <c r="E47" s="79" t="s">
        <v>2180</v>
      </c>
      <c r="F47" s="141">
        <v>7155.98</v>
      </c>
      <c r="G47" s="78">
        <v>0.96799999999999997</v>
      </c>
      <c r="H47" s="82">
        <v>0.62</v>
      </c>
      <c r="I47" s="288">
        <v>7014</v>
      </c>
      <c r="J47" s="82">
        <v>1</v>
      </c>
      <c r="K47" s="82">
        <v>0.23800000000000002</v>
      </c>
      <c r="L47" s="142">
        <v>5000</v>
      </c>
      <c r="M47" s="289">
        <v>1.1000000000000001</v>
      </c>
      <c r="N47" s="143"/>
      <c r="P47" s="85"/>
    </row>
    <row r="48" spans="1:16">
      <c r="A48" s="140" t="s">
        <v>2182</v>
      </c>
      <c r="B48" s="80" t="s">
        <v>2189</v>
      </c>
      <c r="C48" s="79" t="s">
        <v>2178</v>
      </c>
      <c r="D48" s="80" t="s">
        <v>1946</v>
      </c>
      <c r="E48" s="79" t="s">
        <v>1969</v>
      </c>
      <c r="F48" s="141">
        <v>4253.75</v>
      </c>
      <c r="G48" s="78">
        <v>0.96309999999999996</v>
      </c>
      <c r="H48" s="82">
        <v>0.62</v>
      </c>
      <c r="I48" s="288">
        <v>4156.43</v>
      </c>
      <c r="J48" s="82">
        <v>1</v>
      </c>
      <c r="K48" s="82">
        <v>0.435</v>
      </c>
      <c r="L48" s="142">
        <v>65000</v>
      </c>
      <c r="M48" s="289">
        <v>1</v>
      </c>
      <c r="N48" s="143"/>
      <c r="P48" s="85"/>
    </row>
    <row r="49" spans="1:16">
      <c r="A49" s="140" t="s">
        <v>2083</v>
      </c>
      <c r="B49" s="80" t="s">
        <v>2084</v>
      </c>
      <c r="C49" s="79" t="s">
        <v>2085</v>
      </c>
      <c r="D49" s="80" t="s">
        <v>1946</v>
      </c>
      <c r="E49" s="79" t="s">
        <v>1969</v>
      </c>
      <c r="F49" s="141">
        <v>4253.75</v>
      </c>
      <c r="G49" s="78">
        <v>0.97470000000000001</v>
      </c>
      <c r="H49" s="82">
        <v>0.62</v>
      </c>
      <c r="I49" s="288">
        <v>4187.03</v>
      </c>
      <c r="J49" s="82">
        <v>1</v>
      </c>
      <c r="K49" s="82">
        <v>0.35600000000000004</v>
      </c>
      <c r="L49" s="142">
        <v>65000</v>
      </c>
      <c r="M49" s="289">
        <v>1</v>
      </c>
      <c r="N49" s="143"/>
      <c r="P49" s="85"/>
    </row>
    <row r="50" spans="1:16">
      <c r="A50" s="140" t="s">
        <v>2086</v>
      </c>
      <c r="B50" s="80" t="s">
        <v>2087</v>
      </c>
      <c r="C50" s="79" t="s">
        <v>2088</v>
      </c>
      <c r="D50" s="80" t="s">
        <v>1946</v>
      </c>
      <c r="E50" s="79" t="s">
        <v>1947</v>
      </c>
      <c r="F50" s="141">
        <v>6103.18</v>
      </c>
      <c r="G50" s="78">
        <v>0.97470000000000001</v>
      </c>
      <c r="H50" s="82">
        <v>0.62</v>
      </c>
      <c r="I50" s="288">
        <v>6007.45</v>
      </c>
      <c r="J50" s="82">
        <v>1</v>
      </c>
      <c r="K50" s="82">
        <v>0.155</v>
      </c>
      <c r="L50" s="142">
        <v>65000</v>
      </c>
      <c r="M50" s="289">
        <v>1.0249999999999999</v>
      </c>
      <c r="N50" s="143"/>
      <c r="P50" s="85"/>
    </row>
    <row r="51" spans="1:16">
      <c r="A51" s="140" t="s">
        <v>2089</v>
      </c>
      <c r="B51" s="80" t="s">
        <v>2056</v>
      </c>
      <c r="C51" s="79" t="s">
        <v>2090</v>
      </c>
      <c r="D51" s="80" t="s">
        <v>1946</v>
      </c>
      <c r="E51" s="79" t="s">
        <v>1947</v>
      </c>
      <c r="F51" s="141">
        <v>6103.18</v>
      </c>
      <c r="G51" s="78">
        <v>0.96309999999999996</v>
      </c>
      <c r="H51" s="82">
        <v>0.62</v>
      </c>
      <c r="I51" s="288">
        <v>5963.55</v>
      </c>
      <c r="J51" s="82">
        <v>1</v>
      </c>
      <c r="K51" s="82">
        <v>0.19199999999999998</v>
      </c>
      <c r="L51" s="142">
        <v>65000</v>
      </c>
      <c r="M51" s="289">
        <v>1.02</v>
      </c>
      <c r="N51" s="143"/>
      <c r="P51" s="85"/>
    </row>
    <row r="52" spans="1:16">
      <c r="A52" s="140" t="s">
        <v>2091</v>
      </c>
      <c r="B52" s="80" t="s">
        <v>2191</v>
      </c>
      <c r="C52" s="79" t="s">
        <v>2092</v>
      </c>
      <c r="D52" s="80" t="s">
        <v>1946</v>
      </c>
      <c r="E52" s="79" t="s">
        <v>2180</v>
      </c>
      <c r="F52" s="141">
        <v>7155.98</v>
      </c>
      <c r="G52" s="78">
        <v>0.97470000000000001</v>
      </c>
      <c r="H52" s="82">
        <v>0.62</v>
      </c>
      <c r="I52" s="288">
        <v>7043.73</v>
      </c>
      <c r="J52" s="82">
        <v>1</v>
      </c>
      <c r="K52" s="82">
        <v>0.23800000000000002</v>
      </c>
      <c r="L52" s="142">
        <v>5000</v>
      </c>
      <c r="M52" s="289">
        <v>1.1000000000000001</v>
      </c>
      <c r="N52" s="143"/>
      <c r="P52" s="85"/>
    </row>
    <row r="53" spans="1:16">
      <c r="A53" s="140" t="s">
        <v>2093</v>
      </c>
      <c r="B53" s="80" t="s">
        <v>2094</v>
      </c>
      <c r="C53" s="79" t="s">
        <v>2095</v>
      </c>
      <c r="D53" s="80" t="s">
        <v>1946</v>
      </c>
      <c r="E53" s="79" t="s">
        <v>2180</v>
      </c>
      <c r="F53" s="141">
        <v>7155.98</v>
      </c>
      <c r="G53" s="78">
        <v>0.96799999999999997</v>
      </c>
      <c r="H53" s="82">
        <v>0.62</v>
      </c>
      <c r="I53" s="288">
        <v>7014</v>
      </c>
      <c r="J53" s="82">
        <v>1</v>
      </c>
      <c r="K53" s="82">
        <v>0.23800000000000002</v>
      </c>
      <c r="L53" s="142">
        <v>5000</v>
      </c>
      <c r="M53" s="289">
        <v>1.1000000000000001</v>
      </c>
      <c r="N53" s="143"/>
      <c r="P53" s="85"/>
    </row>
    <row r="54" spans="1:16">
      <c r="A54" s="140" t="s">
        <v>2096</v>
      </c>
      <c r="B54" s="80" t="s">
        <v>2097</v>
      </c>
      <c r="C54" s="79" t="s">
        <v>2098</v>
      </c>
      <c r="D54" s="80" t="s">
        <v>1946</v>
      </c>
      <c r="E54" s="79" t="s">
        <v>1947</v>
      </c>
      <c r="F54" s="141">
        <v>6103.18</v>
      </c>
      <c r="G54" s="78">
        <v>0.96309999999999996</v>
      </c>
      <c r="H54" s="82">
        <v>0.62</v>
      </c>
      <c r="I54" s="288">
        <v>5963.55</v>
      </c>
      <c r="J54" s="82">
        <v>1</v>
      </c>
      <c r="K54" s="82">
        <v>0.13500000000000001</v>
      </c>
      <c r="L54" s="142">
        <v>65000</v>
      </c>
      <c r="M54" s="289">
        <v>1.0249999999999999</v>
      </c>
      <c r="N54" s="143"/>
      <c r="P54" s="85"/>
    </row>
    <row r="55" spans="1:16">
      <c r="A55" s="140" t="s">
        <v>2192</v>
      </c>
      <c r="B55" s="80" t="s">
        <v>2184</v>
      </c>
      <c r="C55" s="79" t="s">
        <v>2193</v>
      </c>
      <c r="D55" s="80" t="s">
        <v>1946</v>
      </c>
      <c r="E55" s="79" t="s">
        <v>1947</v>
      </c>
      <c r="F55" s="141">
        <v>6103.18</v>
      </c>
      <c r="G55" s="78">
        <v>0.96309999999999996</v>
      </c>
      <c r="H55" s="82">
        <v>0.62</v>
      </c>
      <c r="I55" s="291">
        <v>5963.55</v>
      </c>
      <c r="J55" s="82">
        <v>1</v>
      </c>
      <c r="K55" s="82">
        <v>0.22599999999999998</v>
      </c>
      <c r="L55" s="142">
        <v>65000</v>
      </c>
      <c r="M55" s="289">
        <v>1.0249999999999999</v>
      </c>
      <c r="N55" s="143"/>
      <c r="P55" s="85"/>
    </row>
    <row r="56" spans="1:16">
      <c r="A56" s="140" t="s">
        <v>2099</v>
      </c>
      <c r="B56" s="80" t="s">
        <v>2184</v>
      </c>
      <c r="C56" s="79" t="s">
        <v>2100</v>
      </c>
      <c r="D56" s="80" t="s">
        <v>1946</v>
      </c>
      <c r="E56" s="79" t="s">
        <v>1947</v>
      </c>
      <c r="F56" s="141">
        <v>6103.18</v>
      </c>
      <c r="G56" s="78">
        <v>0.96309999999999996</v>
      </c>
      <c r="H56" s="82">
        <v>0.62</v>
      </c>
      <c r="I56" s="288">
        <v>5963.55</v>
      </c>
      <c r="J56" s="82">
        <v>1</v>
      </c>
      <c r="K56" s="82">
        <v>0.22599999999999998</v>
      </c>
      <c r="L56" s="142">
        <v>65000</v>
      </c>
      <c r="M56" s="289">
        <v>1.0249999999999999</v>
      </c>
      <c r="N56" s="143"/>
      <c r="P56" s="85"/>
    </row>
    <row r="57" spans="1:16">
      <c r="A57" s="140" t="s">
        <v>2101</v>
      </c>
      <c r="B57" s="80" t="s">
        <v>2102</v>
      </c>
      <c r="C57" s="79" t="s">
        <v>2103</v>
      </c>
      <c r="D57" s="80" t="s">
        <v>1946</v>
      </c>
      <c r="E57" s="79" t="s">
        <v>1969</v>
      </c>
      <c r="F57" s="141">
        <v>4253.75</v>
      </c>
      <c r="G57" s="78">
        <v>0.96309999999999996</v>
      </c>
      <c r="H57" s="82">
        <v>0.62</v>
      </c>
      <c r="I57" s="288">
        <v>4156.43</v>
      </c>
      <c r="J57" s="82">
        <v>1</v>
      </c>
      <c r="K57" s="82">
        <v>0.30499999999999999</v>
      </c>
      <c r="L57" s="142">
        <v>65000</v>
      </c>
      <c r="M57" s="289">
        <v>1</v>
      </c>
      <c r="N57" s="143"/>
      <c r="P57" s="85"/>
    </row>
    <row r="58" spans="1:16">
      <c r="A58" s="140" t="s">
        <v>2104</v>
      </c>
      <c r="B58" s="80" t="s">
        <v>2105</v>
      </c>
      <c r="C58" s="79" t="s">
        <v>2106</v>
      </c>
      <c r="D58" s="80" t="s">
        <v>1946</v>
      </c>
      <c r="E58" s="79" t="s">
        <v>1947</v>
      </c>
      <c r="F58" s="141">
        <v>6103.18</v>
      </c>
      <c r="G58" s="78">
        <v>0.95020000000000004</v>
      </c>
      <c r="H58" s="82">
        <v>0.62</v>
      </c>
      <c r="I58" s="288">
        <v>5914.74</v>
      </c>
      <c r="J58" s="82">
        <v>1</v>
      </c>
      <c r="K58" s="82">
        <v>0.128</v>
      </c>
      <c r="L58" s="142">
        <v>65000</v>
      </c>
      <c r="M58" s="289">
        <v>1.0249999999999999</v>
      </c>
      <c r="N58" s="143"/>
      <c r="P58" s="85"/>
    </row>
    <row r="59" spans="1:16">
      <c r="A59" s="140" t="s">
        <v>2107</v>
      </c>
      <c r="B59" s="80" t="s">
        <v>2108</v>
      </c>
      <c r="C59" s="79" t="s">
        <v>2109</v>
      </c>
      <c r="D59" s="80" t="s">
        <v>1946</v>
      </c>
      <c r="E59" s="79" t="s">
        <v>2180</v>
      </c>
      <c r="F59" s="141">
        <v>7155.98</v>
      </c>
      <c r="G59" s="78">
        <v>0.96799999999999997</v>
      </c>
      <c r="H59" s="82">
        <v>0.62</v>
      </c>
      <c r="I59" s="288">
        <v>7014</v>
      </c>
      <c r="J59" s="82">
        <v>1</v>
      </c>
      <c r="K59" s="82">
        <v>0.23800000000000002</v>
      </c>
      <c r="L59" s="142">
        <v>5000</v>
      </c>
      <c r="M59" s="289">
        <v>1.1000000000000001</v>
      </c>
      <c r="N59" s="143"/>
      <c r="P59" s="85"/>
    </row>
    <row r="60" spans="1:16">
      <c r="A60" s="140" t="s">
        <v>2110</v>
      </c>
      <c r="B60" s="80" t="s">
        <v>2111</v>
      </c>
      <c r="C60" s="79" t="s">
        <v>2112</v>
      </c>
      <c r="D60" s="80" t="s">
        <v>1946</v>
      </c>
      <c r="E60" s="79" t="s">
        <v>1947</v>
      </c>
      <c r="F60" s="141">
        <v>6103.18</v>
      </c>
      <c r="G60" s="78">
        <v>0.96309999999999996</v>
      </c>
      <c r="H60" s="82">
        <v>0.62</v>
      </c>
      <c r="I60" s="288">
        <v>5963.55</v>
      </c>
      <c r="J60" s="82">
        <v>1</v>
      </c>
      <c r="K60" s="82">
        <v>0.28399999999999997</v>
      </c>
      <c r="L60" s="142">
        <v>65000</v>
      </c>
      <c r="M60" s="289">
        <v>1.0249999999999999</v>
      </c>
      <c r="N60" s="143"/>
      <c r="P60" s="85"/>
    </row>
    <row r="61" spans="1:16">
      <c r="A61" s="140" t="s">
        <v>2113</v>
      </c>
      <c r="B61" s="80" t="s">
        <v>2114</v>
      </c>
      <c r="C61" s="79" t="s">
        <v>2115</v>
      </c>
      <c r="D61" s="80" t="s">
        <v>1946</v>
      </c>
      <c r="E61" s="79" t="s">
        <v>1947</v>
      </c>
      <c r="F61" s="141">
        <v>6103.18</v>
      </c>
      <c r="G61" s="78">
        <v>0.91510000000000002</v>
      </c>
      <c r="H61" s="82">
        <v>0.62</v>
      </c>
      <c r="I61" s="288">
        <v>5781.92</v>
      </c>
      <c r="J61" s="82">
        <v>1</v>
      </c>
      <c r="K61" s="82">
        <v>0.29500000000000004</v>
      </c>
      <c r="L61" s="142">
        <v>65000</v>
      </c>
      <c r="M61" s="289">
        <v>1</v>
      </c>
      <c r="N61" s="143" t="s">
        <v>2051</v>
      </c>
      <c r="P61" s="85"/>
    </row>
    <row r="62" spans="1:16">
      <c r="A62" s="140" t="s">
        <v>2116</v>
      </c>
      <c r="B62" s="80" t="s">
        <v>2117</v>
      </c>
      <c r="C62" s="79" t="s">
        <v>2185</v>
      </c>
      <c r="D62" s="80" t="s">
        <v>1946</v>
      </c>
      <c r="E62" s="79" t="s">
        <v>1947</v>
      </c>
      <c r="F62" s="141">
        <v>6103.18</v>
      </c>
      <c r="G62" s="78">
        <v>0.96309999999999996</v>
      </c>
      <c r="H62" s="82">
        <v>0.62</v>
      </c>
      <c r="I62" s="288">
        <v>5963.55</v>
      </c>
      <c r="J62" s="82">
        <v>1</v>
      </c>
      <c r="K62" s="82">
        <v>0.159</v>
      </c>
      <c r="L62" s="142">
        <v>65000</v>
      </c>
      <c r="M62" s="289">
        <v>1.0249999999999999</v>
      </c>
      <c r="N62" s="143"/>
      <c r="P62" s="85"/>
    </row>
    <row r="63" spans="1:16">
      <c r="A63" s="290" t="s">
        <v>2118</v>
      </c>
      <c r="B63" s="80" t="s">
        <v>2119</v>
      </c>
      <c r="C63" s="79" t="s">
        <v>2120</v>
      </c>
      <c r="D63" s="80" t="s">
        <v>1946</v>
      </c>
      <c r="E63" s="79" t="s">
        <v>1947</v>
      </c>
      <c r="F63" s="141">
        <v>6103.18</v>
      </c>
      <c r="G63" s="78">
        <v>0.96309999999999996</v>
      </c>
      <c r="H63" s="82">
        <v>0.62</v>
      </c>
      <c r="I63" s="288">
        <v>5963.55</v>
      </c>
      <c r="J63" s="82">
        <v>1</v>
      </c>
      <c r="K63" s="82">
        <v>0.17800000000000002</v>
      </c>
      <c r="L63" s="142">
        <v>65000</v>
      </c>
      <c r="M63" s="289">
        <v>1.0249999999999999</v>
      </c>
      <c r="N63" s="143"/>
      <c r="P63" s="85"/>
    </row>
    <row r="64" spans="1:16">
      <c r="A64" s="140" t="s">
        <v>2049</v>
      </c>
      <c r="B64" s="80" t="s">
        <v>2050</v>
      </c>
      <c r="C64" s="79" t="s">
        <v>2194</v>
      </c>
      <c r="D64" s="80" t="s">
        <v>1946</v>
      </c>
      <c r="E64" s="79" t="s">
        <v>1947</v>
      </c>
      <c r="F64" s="141">
        <v>6103.18</v>
      </c>
      <c r="G64" s="78">
        <v>0.94599999999999995</v>
      </c>
      <c r="H64" s="82">
        <v>0.62</v>
      </c>
      <c r="I64" s="288">
        <v>5898.85</v>
      </c>
      <c r="J64" s="82">
        <v>1</v>
      </c>
      <c r="K64" s="82">
        <v>0.32800000000000001</v>
      </c>
      <c r="L64" s="142">
        <v>65000</v>
      </c>
      <c r="M64" s="289">
        <v>1</v>
      </c>
      <c r="N64" s="143" t="s">
        <v>2051</v>
      </c>
      <c r="P64" s="85"/>
    </row>
    <row r="65" spans="1:16">
      <c r="A65" s="140" t="s">
        <v>2121</v>
      </c>
      <c r="B65" s="80" t="s">
        <v>2122</v>
      </c>
      <c r="C65" s="79" t="s">
        <v>2123</v>
      </c>
      <c r="D65" s="80" t="s">
        <v>1946</v>
      </c>
      <c r="E65" s="79" t="s">
        <v>1947</v>
      </c>
      <c r="F65" s="141">
        <v>6103.18</v>
      </c>
      <c r="G65" s="78">
        <v>0.97470000000000001</v>
      </c>
      <c r="H65" s="82">
        <v>0.62</v>
      </c>
      <c r="I65" s="288">
        <v>6007.45</v>
      </c>
      <c r="J65" s="82">
        <v>1.1100000000000001</v>
      </c>
      <c r="K65" s="82">
        <v>0.19</v>
      </c>
      <c r="L65" s="142">
        <v>65000</v>
      </c>
      <c r="M65" s="289">
        <v>1.0249999999999999</v>
      </c>
      <c r="N65" s="143"/>
      <c r="P65" s="85"/>
    </row>
    <row r="66" spans="1:16">
      <c r="A66" s="140" t="s">
        <v>2124</v>
      </c>
      <c r="B66" s="80" t="s">
        <v>2125</v>
      </c>
      <c r="C66" s="79" t="s">
        <v>2126</v>
      </c>
      <c r="D66" s="80" t="s">
        <v>1946</v>
      </c>
      <c r="E66" s="79" t="s">
        <v>1947</v>
      </c>
      <c r="F66" s="141">
        <v>6103.18</v>
      </c>
      <c r="G66" s="78">
        <v>0.97470000000000001</v>
      </c>
      <c r="H66" s="82">
        <v>0.62</v>
      </c>
      <c r="I66" s="288">
        <v>6007.45</v>
      </c>
      <c r="J66" s="82">
        <v>1</v>
      </c>
      <c r="K66" s="82">
        <v>8.4000000000000005E-2</v>
      </c>
      <c r="L66" s="142">
        <v>65000</v>
      </c>
      <c r="M66" s="289">
        <v>1.0249999999999999</v>
      </c>
      <c r="N66" s="143"/>
      <c r="P66" s="85"/>
    </row>
    <row r="67" spans="1:16">
      <c r="A67" s="140" t="s">
        <v>2127</v>
      </c>
      <c r="B67" s="80" t="s">
        <v>2122</v>
      </c>
      <c r="C67" s="79" t="s">
        <v>2128</v>
      </c>
      <c r="D67" s="80" t="s">
        <v>1946</v>
      </c>
      <c r="E67" s="79" t="s">
        <v>1947</v>
      </c>
      <c r="F67" s="141">
        <v>6103.18</v>
      </c>
      <c r="G67" s="78">
        <v>0.97470000000000001</v>
      </c>
      <c r="H67" s="82">
        <v>0.62</v>
      </c>
      <c r="I67" s="288">
        <v>6007.45</v>
      </c>
      <c r="J67" s="82">
        <v>1</v>
      </c>
      <c r="K67" s="82">
        <v>0.19</v>
      </c>
      <c r="L67" s="142">
        <v>65000</v>
      </c>
      <c r="M67" s="289">
        <v>1.0249999999999999</v>
      </c>
      <c r="N67" s="143"/>
      <c r="P67" s="85"/>
    </row>
    <row r="68" spans="1:16">
      <c r="A68" s="140" t="s">
        <v>2129</v>
      </c>
      <c r="B68" s="80" t="s">
        <v>2032</v>
      </c>
      <c r="C68" s="79" t="s">
        <v>2130</v>
      </c>
      <c r="D68" s="80" t="s">
        <v>1946</v>
      </c>
      <c r="E68" s="79" t="s">
        <v>1947</v>
      </c>
      <c r="F68" s="141">
        <v>6103.18</v>
      </c>
      <c r="G68" s="78">
        <v>0.97470000000000001</v>
      </c>
      <c r="H68" s="82">
        <v>0.62</v>
      </c>
      <c r="I68" s="288">
        <v>6007.45</v>
      </c>
      <c r="J68" s="82">
        <v>1</v>
      </c>
      <c r="K68" s="82">
        <v>9.0000000000000011E-2</v>
      </c>
      <c r="L68" s="142">
        <v>65000</v>
      </c>
      <c r="M68" s="289">
        <v>1.0249999999999999</v>
      </c>
      <c r="N68" s="143"/>
      <c r="P68" s="85"/>
    </row>
    <row r="69" spans="1:16">
      <c r="A69" s="290" t="s">
        <v>2131</v>
      </c>
      <c r="B69" s="80" t="s">
        <v>2132</v>
      </c>
      <c r="C69" s="79" t="s">
        <v>2133</v>
      </c>
      <c r="D69" s="80" t="s">
        <v>1946</v>
      </c>
      <c r="E69" s="79" t="s">
        <v>2181</v>
      </c>
      <c r="F69" s="141">
        <v>7155.98</v>
      </c>
      <c r="G69" s="78">
        <v>0.97470000000000001</v>
      </c>
      <c r="H69" s="82">
        <v>0.62</v>
      </c>
      <c r="I69" s="288">
        <v>7043.73</v>
      </c>
      <c r="J69" s="82">
        <v>1</v>
      </c>
      <c r="K69" s="82">
        <v>0.24299999999999999</v>
      </c>
      <c r="L69" s="142">
        <v>65000</v>
      </c>
      <c r="M69" s="289">
        <v>1.0249999999999999</v>
      </c>
      <c r="N69" s="143"/>
      <c r="P69" s="85"/>
    </row>
    <row r="70" spans="1:16">
      <c r="A70" s="140" t="s">
        <v>2134</v>
      </c>
      <c r="B70" s="80" t="s">
        <v>2135</v>
      </c>
      <c r="C70" s="79" t="s">
        <v>2136</v>
      </c>
      <c r="D70" s="80" t="s">
        <v>1946</v>
      </c>
      <c r="E70" s="79" t="s">
        <v>1947</v>
      </c>
      <c r="F70" s="141">
        <v>6103.18</v>
      </c>
      <c r="G70" s="78">
        <v>1.1431</v>
      </c>
      <c r="H70" s="82">
        <v>0.68300000000000005</v>
      </c>
      <c r="I70" s="288">
        <v>6699.69</v>
      </c>
      <c r="J70" s="82">
        <v>1</v>
      </c>
      <c r="K70" s="82">
        <v>7.1000000000000008E-2</v>
      </c>
      <c r="L70" s="142">
        <v>65000</v>
      </c>
      <c r="M70" s="289">
        <v>1</v>
      </c>
      <c r="N70" s="143" t="s">
        <v>2051</v>
      </c>
      <c r="P70" s="85"/>
    </row>
    <row r="71" spans="1:16">
      <c r="A71" s="140" t="s">
        <v>2137</v>
      </c>
      <c r="B71" s="80" t="s">
        <v>2138</v>
      </c>
      <c r="C71" s="79" t="s">
        <v>2139</v>
      </c>
      <c r="D71" s="80" t="s">
        <v>1946</v>
      </c>
      <c r="E71" s="79" t="s">
        <v>1947</v>
      </c>
      <c r="F71" s="141">
        <v>6103.18</v>
      </c>
      <c r="G71" s="78">
        <v>0.96309999999999996</v>
      </c>
      <c r="H71" s="82">
        <v>0.62</v>
      </c>
      <c r="I71" s="288">
        <v>5963.55</v>
      </c>
      <c r="J71" s="82">
        <v>1</v>
      </c>
      <c r="K71" s="82">
        <v>0.20100000000000001</v>
      </c>
      <c r="L71" s="142">
        <v>65000</v>
      </c>
      <c r="M71" s="289">
        <v>1.02</v>
      </c>
      <c r="N71" s="143"/>
      <c r="P71" s="85"/>
    </row>
    <row r="72" spans="1:16">
      <c r="A72" s="140" t="s">
        <v>2140</v>
      </c>
      <c r="B72" s="80" t="s">
        <v>2141</v>
      </c>
      <c r="C72" s="79" t="s">
        <v>2142</v>
      </c>
      <c r="D72" s="80" t="s">
        <v>1946</v>
      </c>
      <c r="E72" s="79" t="s">
        <v>1969</v>
      </c>
      <c r="F72" s="141">
        <v>4253.75</v>
      </c>
      <c r="G72" s="78">
        <v>0.96309999999999996</v>
      </c>
      <c r="H72" s="82">
        <v>0.62</v>
      </c>
      <c r="I72" s="288">
        <v>4156.43</v>
      </c>
      <c r="J72" s="82">
        <v>1</v>
      </c>
      <c r="K72" s="82">
        <v>0.309</v>
      </c>
      <c r="L72" s="142">
        <v>65000</v>
      </c>
      <c r="M72" s="289">
        <v>1</v>
      </c>
      <c r="N72" s="143"/>
      <c r="P72" s="85"/>
    </row>
    <row r="73" spans="1:16">
      <c r="A73" s="140" t="s">
        <v>2143</v>
      </c>
      <c r="B73" s="80" t="s">
        <v>2144</v>
      </c>
      <c r="C73" s="79" t="s">
        <v>2145</v>
      </c>
      <c r="D73" s="80" t="s">
        <v>1946</v>
      </c>
      <c r="E73" s="79" t="s">
        <v>1947</v>
      </c>
      <c r="F73" s="141">
        <v>6103.18</v>
      </c>
      <c r="G73" s="78">
        <v>0.96799999999999997</v>
      </c>
      <c r="H73" s="82">
        <v>0.62</v>
      </c>
      <c r="I73" s="288">
        <v>5982.09</v>
      </c>
      <c r="J73" s="82">
        <v>1</v>
      </c>
      <c r="K73" s="82">
        <v>0.314</v>
      </c>
      <c r="L73" s="142">
        <v>65000</v>
      </c>
      <c r="M73" s="289">
        <v>1.0249999999999999</v>
      </c>
      <c r="N73" s="143"/>
      <c r="P73" s="85"/>
    </row>
    <row r="74" spans="1:16">
      <c r="A74" s="140" t="s">
        <v>2195</v>
      </c>
      <c r="B74" s="80" t="s">
        <v>2144</v>
      </c>
      <c r="C74" s="79" t="s">
        <v>2196</v>
      </c>
      <c r="D74" s="80" t="s">
        <v>1946</v>
      </c>
      <c r="E74" s="79" t="s">
        <v>1947</v>
      </c>
      <c r="F74" s="141">
        <v>6103.18</v>
      </c>
      <c r="G74" s="78">
        <v>0.96799999999999997</v>
      </c>
      <c r="H74" s="82">
        <v>0.62</v>
      </c>
      <c r="I74" s="288">
        <v>5982.09</v>
      </c>
      <c r="J74" s="82">
        <v>1</v>
      </c>
      <c r="K74" s="82">
        <v>0.314</v>
      </c>
      <c r="L74" s="142">
        <v>65000</v>
      </c>
      <c r="M74" s="289">
        <v>1</v>
      </c>
      <c r="N74" s="143"/>
      <c r="P74" s="85"/>
    </row>
    <row r="75" spans="1:16">
      <c r="A75" s="140" t="s">
        <v>2146</v>
      </c>
      <c r="B75" s="80" t="s">
        <v>2147</v>
      </c>
      <c r="C75" s="79" t="s">
        <v>2148</v>
      </c>
      <c r="D75" s="80" t="s">
        <v>1946</v>
      </c>
      <c r="E75" s="79" t="s">
        <v>1947</v>
      </c>
      <c r="F75" s="141">
        <v>6103.18</v>
      </c>
      <c r="G75" s="78">
        <v>1.1431</v>
      </c>
      <c r="H75" s="82">
        <v>0.68300000000000005</v>
      </c>
      <c r="I75" s="288">
        <v>6699.69</v>
      </c>
      <c r="J75" s="82">
        <v>1</v>
      </c>
      <c r="K75" s="82">
        <v>0.17500000000000002</v>
      </c>
      <c r="L75" s="142">
        <v>65000</v>
      </c>
      <c r="M75" s="289">
        <v>1</v>
      </c>
      <c r="N75" s="143" t="s">
        <v>2051</v>
      </c>
      <c r="P75" s="85"/>
    </row>
    <row r="76" spans="1:16">
      <c r="A76" s="140" t="s">
        <v>2149</v>
      </c>
      <c r="B76" s="80" t="s">
        <v>2150</v>
      </c>
      <c r="C76" s="79" t="s">
        <v>2151</v>
      </c>
      <c r="D76" s="80" t="s">
        <v>1946</v>
      </c>
      <c r="E76" s="79" t="s">
        <v>2181</v>
      </c>
      <c r="F76" s="141">
        <v>7155.98</v>
      </c>
      <c r="G76" s="78">
        <v>1.1682999999999999</v>
      </c>
      <c r="H76" s="82">
        <v>0.68300000000000005</v>
      </c>
      <c r="I76" s="288">
        <v>7978.55</v>
      </c>
      <c r="J76" s="82">
        <v>1</v>
      </c>
      <c r="K76" s="82">
        <v>9.4E-2</v>
      </c>
      <c r="L76" s="142">
        <v>65000</v>
      </c>
      <c r="M76" s="289">
        <v>1.0249999999999999</v>
      </c>
      <c r="N76" s="143"/>
      <c r="P76" s="85"/>
    </row>
    <row r="77" spans="1:16">
      <c r="A77" s="140" t="s">
        <v>2081</v>
      </c>
      <c r="B77" s="80" t="s">
        <v>2082</v>
      </c>
      <c r="C77" s="79" t="s">
        <v>2203</v>
      </c>
      <c r="D77" s="80" t="s">
        <v>1946</v>
      </c>
      <c r="E77" s="79" t="s">
        <v>1947</v>
      </c>
      <c r="F77" s="141">
        <v>6103.18</v>
      </c>
      <c r="G77" s="78">
        <v>0.97470000000000001</v>
      </c>
      <c r="H77" s="82">
        <v>0.62</v>
      </c>
      <c r="I77" s="288">
        <v>6007.45</v>
      </c>
      <c r="J77" s="82">
        <v>1</v>
      </c>
      <c r="K77" s="82">
        <v>0.24100000000000002</v>
      </c>
      <c r="L77" s="142">
        <v>65000</v>
      </c>
      <c r="M77" s="289">
        <v>1.0249999999999999</v>
      </c>
      <c r="N77" s="143"/>
      <c r="P77" s="85"/>
    </row>
    <row r="78" spans="1:16">
      <c r="A78" s="140" t="s">
        <v>2152</v>
      </c>
      <c r="B78" s="80" t="s">
        <v>2153</v>
      </c>
      <c r="C78" s="79" t="s">
        <v>2154</v>
      </c>
      <c r="D78" s="80" t="s">
        <v>1946</v>
      </c>
      <c r="E78" s="79" t="s">
        <v>2181</v>
      </c>
      <c r="F78" s="141">
        <v>7155.98</v>
      </c>
      <c r="G78" s="78">
        <v>0.97470000000000001</v>
      </c>
      <c r="H78" s="82">
        <v>0.62</v>
      </c>
      <c r="I78" s="288">
        <v>7043.73</v>
      </c>
      <c r="J78" s="82">
        <v>1</v>
      </c>
      <c r="K78" s="82">
        <v>0.22700000000000001</v>
      </c>
      <c r="L78" s="142">
        <v>65000</v>
      </c>
      <c r="M78" s="289">
        <v>1.0249999999999999</v>
      </c>
      <c r="N78" s="143"/>
      <c r="P78" s="85"/>
    </row>
    <row r="79" spans="1:16">
      <c r="A79" s="140" t="s">
        <v>2155</v>
      </c>
      <c r="B79" s="80" t="s">
        <v>2156</v>
      </c>
      <c r="C79" s="79" t="s">
        <v>2157</v>
      </c>
      <c r="D79" s="80" t="s">
        <v>1946</v>
      </c>
      <c r="E79" s="79" t="s">
        <v>1982</v>
      </c>
      <c r="F79" s="141">
        <v>6103.18</v>
      </c>
      <c r="G79" s="78">
        <v>0.96799999999999997</v>
      </c>
      <c r="H79" s="82">
        <v>0.62</v>
      </c>
      <c r="I79" s="288">
        <v>5982.09</v>
      </c>
      <c r="J79" s="82">
        <v>1</v>
      </c>
      <c r="K79" s="82">
        <v>8.8000000000000009E-2</v>
      </c>
      <c r="L79" s="142">
        <v>65000</v>
      </c>
      <c r="M79" s="289">
        <v>1.0249999999999999</v>
      </c>
      <c r="N79" s="143"/>
      <c r="P79" s="85"/>
    </row>
    <row r="80" spans="1:16">
      <c r="A80" s="140" t="s">
        <v>2158</v>
      </c>
      <c r="B80" s="80" t="s">
        <v>2159</v>
      </c>
      <c r="C80" s="79" t="s">
        <v>2160</v>
      </c>
      <c r="D80" s="80" t="s">
        <v>1946</v>
      </c>
      <c r="E80" s="79" t="s">
        <v>2180</v>
      </c>
      <c r="F80" s="141">
        <v>7155.98</v>
      </c>
      <c r="G80" s="78">
        <v>0.96799999999999997</v>
      </c>
      <c r="H80" s="82">
        <v>0.62</v>
      </c>
      <c r="I80" s="288">
        <v>7014</v>
      </c>
      <c r="J80" s="82">
        <v>1</v>
      </c>
      <c r="K80" s="82">
        <v>0.23800000000000002</v>
      </c>
      <c r="L80" s="142">
        <v>5000</v>
      </c>
      <c r="M80" s="289">
        <v>1.1000000000000001</v>
      </c>
      <c r="N80" s="143"/>
      <c r="P80" s="85"/>
    </row>
    <row r="81" spans="1:16">
      <c r="A81" s="140" t="s">
        <v>2161</v>
      </c>
      <c r="B81" s="80" t="s">
        <v>2162</v>
      </c>
      <c r="C81" s="79" t="s">
        <v>2163</v>
      </c>
      <c r="D81" s="80" t="s">
        <v>1946</v>
      </c>
      <c r="E81" s="79" t="s">
        <v>2180</v>
      </c>
      <c r="F81" s="141">
        <v>7155.98</v>
      </c>
      <c r="G81" s="78">
        <v>0.96309999999999996</v>
      </c>
      <c r="H81" s="82">
        <v>0.62</v>
      </c>
      <c r="I81" s="288">
        <v>6992.27</v>
      </c>
      <c r="J81" s="82">
        <v>1</v>
      </c>
      <c r="K81" s="82">
        <v>0.23800000000000002</v>
      </c>
      <c r="L81" s="142">
        <v>5000</v>
      </c>
      <c r="M81" s="289">
        <v>1.095</v>
      </c>
      <c r="N81" s="143"/>
      <c r="P81" s="85"/>
    </row>
    <row r="82" spans="1:16">
      <c r="A82" s="140" t="s">
        <v>2164</v>
      </c>
      <c r="B82" s="80" t="s">
        <v>2165</v>
      </c>
      <c r="C82" s="79" t="s">
        <v>2166</v>
      </c>
      <c r="D82" s="80" t="s">
        <v>1946</v>
      </c>
      <c r="E82" s="79" t="s">
        <v>2181</v>
      </c>
      <c r="F82" s="141">
        <v>6560.92</v>
      </c>
      <c r="G82" s="78">
        <v>1.0044999999999999</v>
      </c>
      <c r="H82" s="82">
        <v>0.68300000000000005</v>
      </c>
      <c r="I82" s="288">
        <v>6581.08</v>
      </c>
      <c r="J82" s="82">
        <v>1</v>
      </c>
      <c r="K82" s="82">
        <v>0.25800000000000001</v>
      </c>
      <c r="L82" s="142">
        <v>65000</v>
      </c>
      <c r="M82" s="289">
        <v>1.0249999999999999</v>
      </c>
      <c r="N82" s="143"/>
      <c r="P82" s="85"/>
    </row>
    <row r="83" spans="1:16">
      <c r="A83" s="140" t="s">
        <v>2186</v>
      </c>
      <c r="B83" s="80" t="s">
        <v>2190</v>
      </c>
      <c r="C83" s="79" t="s">
        <v>2187</v>
      </c>
      <c r="D83" s="80" t="s">
        <v>1946</v>
      </c>
      <c r="E83" s="79" t="s">
        <v>1969</v>
      </c>
      <c r="F83" s="141">
        <v>4253.75</v>
      </c>
      <c r="G83" s="78">
        <v>1.0112000000000001</v>
      </c>
      <c r="H83" s="82">
        <v>0.68300000000000005</v>
      </c>
      <c r="I83" s="292">
        <v>4286.29</v>
      </c>
      <c r="J83" s="82">
        <v>1</v>
      </c>
      <c r="K83" s="82">
        <v>0.20200000000000001</v>
      </c>
      <c r="L83" s="142">
        <v>65000</v>
      </c>
      <c r="M83" s="289">
        <v>1</v>
      </c>
      <c r="N83" s="143"/>
      <c r="P83" s="85"/>
    </row>
    <row r="84" spans="1:16">
      <c r="A84" s="280" t="s">
        <v>153</v>
      </c>
      <c r="B84" s="281" t="s">
        <v>2167</v>
      </c>
      <c r="C84" s="282" t="s">
        <v>2168</v>
      </c>
      <c r="D84" s="281" t="s">
        <v>1946</v>
      </c>
      <c r="E84" s="282" t="s">
        <v>1982</v>
      </c>
      <c r="F84" s="283">
        <v>6103.18</v>
      </c>
      <c r="G84" s="284">
        <v>1.0112000000000001</v>
      </c>
      <c r="H84" s="285">
        <v>0.68300000000000005</v>
      </c>
      <c r="I84" s="293">
        <v>6149.87</v>
      </c>
      <c r="J84" s="285">
        <v>1</v>
      </c>
      <c r="K84" s="285">
        <v>0.248</v>
      </c>
      <c r="L84" s="286">
        <v>65000</v>
      </c>
      <c r="M84" s="294">
        <v>1.0249999999999999</v>
      </c>
      <c r="N84" s="287"/>
    </row>
  </sheetData>
  <sortState xmlns:xlrd2="http://schemas.microsoft.com/office/spreadsheetml/2017/richdata2" ref="A2:N84">
    <sortCondition ref="C1:C84"/>
  </sortState>
  <phoneticPr fontId="11" type="noConversion"/>
  <pageMargins left="0.25" right="0.25" top="0.75" bottom="0.75" header="0.3" footer="0.3"/>
  <pageSetup scale="74" fitToHeight="0" orientation="landscape" r:id="rId1"/>
  <headerFooter>
    <oddHeader>&amp;CArizona Health Care Cost Containment System
Inpatient Hospital APR-DRG Reimbursement Values
Effective 10/01/2022</oddHeader>
    <oddFooter>&amp;CVersion 09/01/2021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002060"/>
    <pageSetUpPr fitToPage="1"/>
  </sheetPr>
  <dimension ref="B2:D8"/>
  <sheetViews>
    <sheetView zoomScaleNormal="100" workbookViewId="0">
      <selection activeCell="C7" sqref="C7"/>
    </sheetView>
  </sheetViews>
  <sheetFormatPr defaultRowHeight="12.5"/>
  <cols>
    <col min="2" max="2" width="46.1796875" customWidth="1"/>
    <col min="3" max="3" width="12.7265625" customWidth="1"/>
  </cols>
  <sheetData>
    <row r="2" spans="2:4" ht="18" customHeight="1">
      <c r="B2" s="265" t="s">
        <v>2169</v>
      </c>
      <c r="C2" s="266" t="s">
        <v>2170</v>
      </c>
    </row>
    <row r="3" spans="2:4">
      <c r="B3" s="149" t="s">
        <v>2171</v>
      </c>
      <c r="C3" s="275" t="s">
        <v>2172</v>
      </c>
    </row>
    <row r="4" spans="2:4">
      <c r="B4" s="149" t="s">
        <v>2173</v>
      </c>
      <c r="C4" s="276">
        <v>6103.18</v>
      </c>
    </row>
    <row r="5" spans="2:4">
      <c r="B5" s="149" t="s">
        <v>1938</v>
      </c>
      <c r="C5" s="277">
        <v>1</v>
      </c>
    </row>
    <row r="6" spans="2:4">
      <c r="B6" s="149" t="s">
        <v>2174</v>
      </c>
      <c r="C6" s="277">
        <v>0.20899999999999999</v>
      </c>
      <c r="D6" s="278"/>
    </row>
    <row r="7" spans="2:4">
      <c r="B7" s="149" t="s">
        <v>2175</v>
      </c>
      <c r="C7" s="277">
        <v>1</v>
      </c>
    </row>
    <row r="8" spans="2:4">
      <c r="B8" s="267" t="s">
        <v>1940</v>
      </c>
      <c r="C8" s="279">
        <v>65000</v>
      </c>
    </row>
  </sheetData>
  <pageMargins left="0.25" right="0.25" top="0.75" bottom="0.75" header="0.3" footer="0.3"/>
  <pageSetup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0075_hn8 xmlns="58d80952-9fc7-4439-aceb-6240e13bee17" xsi:nil="true"/>
    <TaxCatchAll xmlns="db31ca1b-3946-45b8-a263-034233bdb2d8" xsi:nil="true"/>
    <lcf76f155ced4ddcb4097134ff3c332f xmlns="58d80952-9fc7-4439-aceb-6240e13bee17">
      <Terms xmlns="http://schemas.microsoft.com/office/infopath/2007/PartnerControls"/>
    </lcf76f155ced4ddcb4097134ff3c332f>
    <Hyperlink xmlns="58d80952-9fc7-4439-aceb-6240e13bee17">
      <Url xsi:nil="true"/>
      <Description xsi:nil="true"/>
    </Hyperlink>
    <Hyperink xmlns="58d80952-9fc7-4439-aceb-6240e13bee17">
      <Url xsi:nil="true"/>
      <Description xsi:nil="true"/>
    </Hyperink>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189B72993416341A2A61CFCB66EEE3D" ma:contentTypeVersion="21" ma:contentTypeDescription="Create a new document." ma:contentTypeScope="" ma:versionID="20c2ccf269e8dc1803d5efac4fc43945">
  <xsd:schema xmlns:xsd="http://www.w3.org/2001/XMLSchema" xmlns:xs="http://www.w3.org/2001/XMLSchema" xmlns:p="http://schemas.microsoft.com/office/2006/metadata/properties" xmlns:ns2="58d80952-9fc7-4439-aceb-6240e13bee17" xmlns:ns3="db31ca1b-3946-45b8-a263-034233bdb2d8" targetNamespace="http://schemas.microsoft.com/office/2006/metadata/properties" ma:root="true" ma:fieldsID="9f4e3c3911afd25ab180b4f994334b9d" ns2:_="" ns3:_="">
    <xsd:import namespace="58d80952-9fc7-4439-aceb-6240e13bee17"/>
    <xsd:import namespace="db31ca1b-3946-45b8-a263-034233bdb2d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_x0075_hn8"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Hyperink" minOccurs="0"/>
                <xsd:element ref="ns2:MediaLengthInSeconds" minOccurs="0"/>
                <xsd:element ref="ns2:MediaServiceLocation" minOccurs="0"/>
                <xsd:element ref="ns2:Hyperlin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d80952-9fc7-4439-aceb-6240e13bee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x0075_hn8" ma:index="12" nillable="true" ma:displayName="Date and time" ma:internalName="_x0075_hn8">
      <xsd:simpleType>
        <xsd:restriction base="dms:DateTim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4530796-48c6-4af7-bac8-201d8d5cee26"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description="" ma:hidden="true" ma:indexed="true" ma:internalName="MediaServiceDateTake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Hyperink" ma:index="25" nillable="true" ma:displayName="Hyperink" ma:format="Hyperlink" ma:internalName="Hyperink">
      <xsd:complexType>
        <xsd:complexContent>
          <xsd:extension base="dms:URL">
            <xsd:sequence>
              <xsd:element name="Url" type="dms:ValidUrl" minOccurs="0" nillable="true"/>
              <xsd:element name="Description" type="xsd:string" nillable="true"/>
            </xsd:sequence>
          </xsd:extension>
        </xsd:complexContent>
      </xsd:complexType>
    </xsd:element>
    <xsd:element name="MediaLengthInSeconds" ma:index="26" nillable="true" ma:displayName="MediaLengthInSeconds" ma:hidden="true" ma:internalName="MediaLengthInSeconds" ma:readOnly="true">
      <xsd:simpleType>
        <xsd:restriction base="dms:Unknown"/>
      </xsd:simpleType>
    </xsd:element>
    <xsd:element name="MediaServiceLocation" ma:index="27" nillable="true" ma:displayName="Location" ma:description="" ma:indexed="true" ma:internalName="MediaServiceLocation" ma:readOnly="true">
      <xsd:simpleType>
        <xsd:restriction base="dms:Text"/>
      </xsd:simpleType>
    </xsd:element>
    <xsd:element name="Hyperlink" ma:index="28"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b31ca1b-3946-45b8-a263-034233bdb2d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689818f-6992-4b38-a748-cee2a2a5f837}" ma:internalName="TaxCatchAll" ma:showField="CatchAllData" ma:web="db31ca1b-3946-45b8-a263-034233bdb2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AF4FC6-0926-4768-8C75-2DFD2000EA2B}">
  <ds:schemaRefs>
    <ds:schemaRef ds:uri="http://purl.org/dc/terms/"/>
    <ds:schemaRef ds:uri="http://www.w3.org/XML/1998/namespace"/>
    <ds:schemaRef ds:uri="http://schemas.microsoft.com/office/infopath/2007/PartnerControls"/>
    <ds:schemaRef ds:uri="58d80952-9fc7-4439-aceb-6240e13bee17"/>
    <ds:schemaRef ds:uri="http://purl.org/dc/elements/1.1/"/>
    <ds:schemaRef ds:uri="db31ca1b-3946-45b8-a263-034233bdb2d8"/>
    <ds:schemaRef ds:uri="http://purl.org/dc/dcmitype/"/>
    <ds:schemaRef ds:uri="http://schemas.microsoft.com/office/2006/documentManagement/type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AF184C64-0DAA-4C44-8663-ADD1BE8A57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d80952-9fc7-4439-aceb-6240e13bee17"/>
    <ds:schemaRef ds:uri="db31ca1b-3946-45b8-a263-034233bdb2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8553727-CF88-4510-AC4F-EA1F4BB5A6C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Cover</vt:lpstr>
      <vt:lpstr>Structure</vt:lpstr>
      <vt:lpstr>Calculator Instructions</vt:lpstr>
      <vt:lpstr>Interactive Calculator</vt:lpstr>
      <vt:lpstr>DRG Table 2025</vt:lpstr>
      <vt:lpstr>Provider Table 2025</vt:lpstr>
      <vt:lpstr>Out-of-State Provs</vt:lpstr>
      <vt:lpstr>'Interactive Calculator'!_PRIVIA_COMMENT_DF2A9CCF_274F_46E8_85B6_</vt:lpstr>
      <vt:lpstr>Cov_chg</vt:lpstr>
      <vt:lpstr>Disch_stat</vt:lpstr>
      <vt:lpstr>DRG_Base_Pay</vt:lpstr>
      <vt:lpstr>'Interactive Calculator'!Print_Area</vt:lpstr>
      <vt:lpstr>'Calculator Instructions'!Print_Titles</vt:lpstr>
      <vt:lpstr>'Interactive Calculator'!Print_Titles</vt:lpstr>
      <vt:lpstr>'Provider Table 2025'!Print_Titles</vt:lpstr>
    </vt:vector>
  </TitlesOfParts>
  <Manager/>
  <Company>acs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11001561</dc:creator>
  <cp:keywords>CA DRG Calculator</cp:keywords>
  <dc:description/>
  <cp:lastModifiedBy>Carbon, Natalie</cp:lastModifiedBy>
  <cp:revision/>
  <dcterms:created xsi:type="dcterms:W3CDTF">2008-08-08T02:49:05Z</dcterms:created>
  <dcterms:modified xsi:type="dcterms:W3CDTF">2024-10-08T15:46:45Z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0x0101008189B72993416341A2A61CFCB66EEE3D</vt:lpwstr>
  </property>
  <property fmtid="{D5CDD505-2E9C-101B-9397-08002B2CF9AE}" pid="3" name="MediaServiceImageTags">
    <vt:lpwstr/>
  </property>
</Properties>
</file>